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5.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6.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7.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drawings/drawing8.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drawings/drawing9.xml" ContentType="application/vnd.openxmlformats-officedocument.drawing+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Ian_lee\Desktop\Admin\TES Administration\TES Guide and Forms\TES Approved Files\"/>
    </mc:Choice>
  </mc:AlternateContent>
  <xr:revisionPtr revIDLastSave="0" documentId="13_ncr:1_{AFFE917C-BF52-4E80-86BF-A2FCB915D1C4}" xr6:coauthVersionLast="47" xr6:coauthVersionMax="47" xr10:uidLastSave="{00000000-0000-0000-0000-000000000000}"/>
  <bookViews>
    <workbookView minimized="1" xWindow="14655" yWindow="435" windowWidth="14400" windowHeight="15375" firstSheet="3" activeTab="3" xr2:uid="{00000000-000D-0000-FFFF-FFFF00000000}"/>
  </bookViews>
  <sheets>
    <sheet name="Reference Sheet" sheetId="1" state="hidden" r:id="rId1"/>
    <sheet name="Instructions" sheetId="4" r:id="rId2"/>
    <sheet name="Project Particulars" sheetId="5" r:id="rId3"/>
    <sheet name="TES 1 - Funding Approval" sheetId="2" r:id="rId4"/>
    <sheet name="TES 1 - Variation Order 1" sheetId="14" state="hidden" r:id="rId5"/>
    <sheet name="TES 2 - Reimbursement Claim 1" sheetId="3" r:id="rId6"/>
    <sheet name="TES 2 - Reimbursement Claim 2" sheetId="9" state="hidden" r:id="rId7"/>
    <sheet name="TES 2 - Reimbursement Claim 3" sheetId="10" state="hidden" r:id="rId8"/>
    <sheet name="TES 2 - Reimbursement Claim 4" sheetId="11" state="hidden" r:id="rId9"/>
    <sheet name="TES 2 - Reimbursement Claim 5" sheetId="13" state="hidden" r:id="rId10"/>
  </sheets>
  <definedNames>
    <definedName name="AltQWorks">'Reference Sheet'!$D$87:$D$112</definedName>
    <definedName name="Completion_Docs">'Reference Sheet'!$C$79:$C$80</definedName>
    <definedName name="ConsultancyFees">'Reference Sheet'!$I$38:$I$49</definedName>
    <definedName name="ContractorTypes">'Reference Sheet'!$A$55:$A$60</definedName>
    <definedName name="EligibleMonuments">'Reference Sheet'!$A$3:$A$33</definedName>
    <definedName name="Invoice_Types">'Reference Sheet'!$C$67:$C$69</definedName>
    <definedName name="MonOwners">'Project Particulars'!$G$11</definedName>
    <definedName name="MonumentParticulars">'Reference Sheet'!$A$52:$A$54</definedName>
    <definedName name="PriConsult">'Project Particulars'!$G$19</definedName>
    <definedName name="Responses1">'Reference Sheet'!$E$55:$E$56</definedName>
    <definedName name="Responses2">'Reference Sheet'!$F$55:$F$57</definedName>
    <definedName name="SecConsult">'Project Particulars'!$G$25</definedName>
    <definedName name="Specifics" localSheetId="4">INDEX(Works_Tbl[],0,MATCH('TES 1 - Variation Order 1'!Works_Cat, 'TES 1 - Variation Order 1'!Work_Types,0))</definedName>
    <definedName name="Specifics" localSheetId="6">INDEX(Works_Tbl[],0,MATCH([0]!Works_Cat, 'TES 2 - Reimbursement Claim 2'!Work_Types,0))</definedName>
    <definedName name="Specifics" localSheetId="7">INDEX(Works_Tbl[],0,MATCH([0]!Works_Cat, 'TES 2 - Reimbursement Claim 3'!Work_Types,0))</definedName>
    <definedName name="Specifics" localSheetId="8">INDEX(Works_Tbl[],0,MATCH([0]!Works_Cat, 'TES 2 - Reimbursement Claim 4'!Work_Types,0))</definedName>
    <definedName name="Specifics" localSheetId="9">INDEX(Works_Tbl[],0,MATCH([0]!Works_Cat, 'TES 2 - Reimbursement Claim 5'!Work_Types,0))</definedName>
    <definedName name="Specifics">INDEX(Works_Tbl[],0,MATCH(Works_Cat, Work_Types,0))</definedName>
    <definedName name="TATES1" localSheetId="4">'TES 1 - Variation Order 1'!$F$9:$F$30,'TES 1 - Variation Order 1'!$F$34:$F$40,'TES 1 - Variation Order 1'!$F$43</definedName>
    <definedName name="TATES1">'TES 1 - Funding Approval'!$F$9:$F$30,'TES 1 - Funding Approval'!$F$34:$F$40,'TES 1 - Funding Approval'!$F$43</definedName>
    <definedName name="TATES2" localSheetId="6">'TES 2 - Reimbursement Claim 2'!$J$8:$J$29</definedName>
    <definedName name="TATES2" localSheetId="7">'TES 2 - Reimbursement Claim 3'!$J$8:$J$29</definedName>
    <definedName name="TATES2" localSheetId="8">'TES 2 - Reimbursement Claim 4'!$J$8:$J$29</definedName>
    <definedName name="TATES2" localSheetId="9">'TES 2 - Reimbursement Claim 5'!$J$8:$J$29</definedName>
    <definedName name="TATES2">'TES 2 - Reimbursement Claim 1'!$J$8:$J$29</definedName>
    <definedName name="TES2C1Commence">Table2[Commencement]</definedName>
    <definedName name="Work_Types" localSheetId="4">Works_Tbl[#Headers]</definedName>
    <definedName name="Work_Types" localSheetId="6">Works_Tbl[#Headers]</definedName>
    <definedName name="Work_Types" localSheetId="7">Works_Tbl[#Headers]</definedName>
    <definedName name="Work_Types" localSheetId="8">Works_Tbl[#Headers]</definedName>
    <definedName name="Work_Types" localSheetId="9">Works_Tbl[#Headers]</definedName>
    <definedName name="Work_Types">Works_Tbl[#Headers]</definedName>
    <definedName name="Works_Cat" localSheetId="4">'TES 1 - Variation Order 1'!$A1</definedName>
    <definedName name="Works_Cat">'TES 1 - Funding Approval'!$A1</definedName>
    <definedName name="Works_Offset" localSheetId="4">OFFSET('TES 1 - Variation Order 1'!Specifics,0,0,COUNTA('TES 1 - Variation Order 1'!Specifics),1)</definedName>
    <definedName name="Works_Offset" localSheetId="6">OFFSET('TES 2 - Reimbursement Claim 2'!Specifics,0,0,COUNTA('TES 2 - Reimbursement Claim 2'!Specifics),1)</definedName>
    <definedName name="Works_Offset" localSheetId="7">OFFSET('TES 2 - Reimbursement Claim 3'!Specifics,0,0,COUNTA('TES 2 - Reimbursement Claim 3'!Specifics),1)</definedName>
    <definedName name="Works_Offset" localSheetId="8">OFFSET('TES 2 - Reimbursement Claim 4'!Specifics,0,0,COUNTA('TES 2 - Reimbursement Claim 4'!Specifics),1)</definedName>
    <definedName name="Works_Offset" localSheetId="9">OFFSET('TES 2 - Reimbursement Claim 5'!Specifics,0,0,COUNTA('TES 2 - Reimbursement Claim 5'!Specifics),1)</definedName>
    <definedName name="Works_Offset">OFFSET(Specifics,0,0,COUNTA(Specifics),1)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1" i="11" l="1"/>
  <c r="D108" i="11"/>
  <c r="A111" i="13"/>
  <c r="D108" i="13"/>
  <c r="A111" i="10"/>
  <c r="D108" i="10"/>
  <c r="A111" i="9"/>
  <c r="D108" i="9"/>
  <c r="A112" i="3"/>
  <c r="D109" i="3"/>
  <c r="D77" i="14" l="1"/>
  <c r="A58" i="14" l="1"/>
  <c r="A55" i="3"/>
  <c r="A56" i="9" l="1"/>
  <c r="E35" i="14"/>
  <c r="E36" i="14"/>
  <c r="E37" i="14"/>
  <c r="E38" i="14"/>
  <c r="E39" i="14"/>
  <c r="E40" i="14"/>
  <c r="E34" i="14"/>
  <c r="E22" i="14"/>
  <c r="E23" i="14"/>
  <c r="E24" i="14"/>
  <c r="E25" i="14"/>
  <c r="E26" i="14"/>
  <c r="E27" i="14"/>
  <c r="E28" i="14"/>
  <c r="E29" i="14"/>
  <c r="E30" i="14"/>
  <c r="E10" i="14"/>
  <c r="E11" i="14"/>
  <c r="E12" i="14"/>
  <c r="E13" i="14"/>
  <c r="E14" i="14"/>
  <c r="E15" i="14"/>
  <c r="E16" i="14"/>
  <c r="E17" i="14"/>
  <c r="E18" i="14"/>
  <c r="E19" i="14"/>
  <c r="E20" i="14"/>
  <c r="E21" i="14"/>
  <c r="E9" i="14"/>
  <c r="A59" i="3"/>
  <c r="A55" i="13" l="1"/>
  <c r="A55" i="11"/>
  <c r="A55" i="10"/>
  <c r="A55" i="9"/>
  <c r="A58" i="3"/>
  <c r="A86" i="14" l="1"/>
  <c r="A85" i="14"/>
  <c r="A77" i="14"/>
  <c r="E53" i="14"/>
  <c r="B53" i="14"/>
  <c r="A53" i="14"/>
  <c r="C52" i="14"/>
  <c r="F41" i="14"/>
  <c r="E41" i="14"/>
  <c r="C41" i="14"/>
  <c r="F31" i="14"/>
  <c r="E31" i="14"/>
  <c r="D31" i="14"/>
  <c r="D45" i="14" s="1"/>
  <c r="C31" i="14"/>
  <c r="C45" i="14" s="1"/>
  <c r="F45" i="14" l="1"/>
  <c r="E45" i="14"/>
  <c r="A89" i="13"/>
  <c r="A88" i="13"/>
  <c r="G79" i="13"/>
  <c r="A79" i="13"/>
  <c r="J49" i="13"/>
  <c r="E49" i="13"/>
  <c r="A49" i="13"/>
  <c r="E48" i="13"/>
  <c r="E42" i="13"/>
  <c r="J40" i="13"/>
  <c r="G40" i="13"/>
  <c r="J30" i="13"/>
  <c r="G30" i="13"/>
  <c r="E29" i="13"/>
  <c r="E28" i="13"/>
  <c r="E27" i="13"/>
  <c r="E26" i="13"/>
  <c r="E25" i="13"/>
  <c r="E24" i="13"/>
  <c r="E23" i="13"/>
  <c r="E22" i="13"/>
  <c r="E21" i="13"/>
  <c r="E20" i="13"/>
  <c r="E19" i="13"/>
  <c r="E18" i="13"/>
  <c r="E17" i="13"/>
  <c r="E16" i="13"/>
  <c r="E15" i="13"/>
  <c r="E14" i="13"/>
  <c r="E13" i="13"/>
  <c r="E12" i="13"/>
  <c r="E11" i="13"/>
  <c r="E10" i="13"/>
  <c r="E9" i="13"/>
  <c r="E8" i="13"/>
  <c r="A89" i="11"/>
  <c r="A88" i="11"/>
  <c r="G79" i="11"/>
  <c r="A79" i="11"/>
  <c r="J49" i="11"/>
  <c r="E49" i="11"/>
  <c r="A49" i="11"/>
  <c r="E48" i="11"/>
  <c r="E42" i="11"/>
  <c r="J40" i="11"/>
  <c r="G40" i="11"/>
  <c r="J30" i="11"/>
  <c r="G30" i="11"/>
  <c r="E29" i="11"/>
  <c r="E28" i="11"/>
  <c r="E27" i="11"/>
  <c r="E26" i="11"/>
  <c r="E25" i="11"/>
  <c r="E24" i="11"/>
  <c r="E23" i="11"/>
  <c r="E22" i="11"/>
  <c r="E21" i="11"/>
  <c r="E20" i="11"/>
  <c r="E19" i="11"/>
  <c r="E18" i="11"/>
  <c r="E17" i="11"/>
  <c r="E16" i="11"/>
  <c r="E15" i="11"/>
  <c r="E14" i="11"/>
  <c r="E13" i="11"/>
  <c r="E12" i="11"/>
  <c r="E11" i="11"/>
  <c r="E10" i="11"/>
  <c r="E9" i="11"/>
  <c r="E8" i="11"/>
  <c r="J44" i="13" l="1"/>
  <c r="J44" i="11"/>
  <c r="E30" i="13"/>
  <c r="G44" i="11"/>
  <c r="A72" i="11" s="1"/>
  <c r="G44" i="13"/>
  <c r="A69" i="13" s="1"/>
  <c r="E107" i="14"/>
  <c r="E30" i="11"/>
  <c r="A89" i="10"/>
  <c r="A88" i="10"/>
  <c r="A79" i="10"/>
  <c r="G79" i="10"/>
  <c r="J49" i="10"/>
  <c r="E49" i="10"/>
  <c r="E48" i="10"/>
  <c r="A49" i="10"/>
  <c r="G79" i="9"/>
  <c r="A79" i="9"/>
  <c r="A88" i="9"/>
  <c r="A89" i="9"/>
  <c r="A72" i="13" l="1"/>
  <c r="A69" i="11"/>
  <c r="J49" i="9"/>
  <c r="E49" i="9"/>
  <c r="E48" i="9"/>
  <c r="A49" i="9"/>
  <c r="A90" i="3" l="1"/>
  <c r="A91" i="3"/>
  <c r="G83" i="3"/>
  <c r="A83" i="3"/>
  <c r="J49" i="3"/>
  <c r="E49" i="3"/>
  <c r="A49" i="3"/>
  <c r="E48" i="3"/>
  <c r="A86" i="2"/>
  <c r="A85" i="2"/>
  <c r="D77" i="2"/>
  <c r="A77" i="2"/>
  <c r="B53" i="2"/>
  <c r="E53" i="2"/>
  <c r="A53" i="2"/>
  <c r="C52" i="2"/>
  <c r="H42" i="5"/>
  <c r="A42" i="5"/>
  <c r="E41" i="5"/>
  <c r="D42" i="5"/>
  <c r="E42" i="10" l="1"/>
  <c r="J40" i="10"/>
  <c r="G40" i="10"/>
  <c r="J30" i="10"/>
  <c r="G30" i="10"/>
  <c r="E29" i="10"/>
  <c r="E28" i="10"/>
  <c r="E27" i="10"/>
  <c r="E26" i="10"/>
  <c r="E25" i="10"/>
  <c r="E24" i="10"/>
  <c r="E23" i="10"/>
  <c r="E22" i="10"/>
  <c r="E21" i="10"/>
  <c r="E20" i="10"/>
  <c r="E19" i="10"/>
  <c r="E18" i="10"/>
  <c r="E17" i="10"/>
  <c r="E16" i="10"/>
  <c r="E15" i="10"/>
  <c r="E14" i="10"/>
  <c r="E13" i="10"/>
  <c r="E12" i="10"/>
  <c r="E11" i="10"/>
  <c r="E10" i="10"/>
  <c r="E9" i="10"/>
  <c r="E8" i="10"/>
  <c r="G44" i="10" l="1"/>
  <c r="A72" i="10" s="1"/>
  <c r="J44" i="10"/>
  <c r="E30" i="10"/>
  <c r="E42" i="9"/>
  <c r="A8" i="3"/>
  <c r="A8" i="9" s="1"/>
  <c r="A8" i="10" s="1"/>
  <c r="A8" i="11" s="1"/>
  <c r="A8" i="13" s="1"/>
  <c r="J40" i="9"/>
  <c r="G40" i="9"/>
  <c r="J30" i="9"/>
  <c r="G30" i="9"/>
  <c r="E29" i="9"/>
  <c r="E28" i="9"/>
  <c r="E27" i="9"/>
  <c r="E26" i="9"/>
  <c r="E25" i="9"/>
  <c r="E24" i="9"/>
  <c r="E23" i="9"/>
  <c r="E22" i="9"/>
  <c r="E21" i="9"/>
  <c r="E20" i="9"/>
  <c r="E19" i="9"/>
  <c r="E18" i="9"/>
  <c r="E17" i="9"/>
  <c r="E16" i="9"/>
  <c r="E15" i="9"/>
  <c r="E14" i="9"/>
  <c r="E13" i="9"/>
  <c r="E12" i="9"/>
  <c r="E11" i="9"/>
  <c r="E10" i="9"/>
  <c r="E9" i="9"/>
  <c r="E8" i="9"/>
  <c r="A69" i="10" l="1"/>
  <c r="G44" i="9"/>
  <c r="A69" i="9" s="1"/>
  <c r="J44" i="9"/>
  <c r="E30" i="9"/>
  <c r="E42" i="3" l="1"/>
  <c r="F42" i="3" s="1"/>
  <c r="I42" i="3" s="1"/>
  <c r="F42" i="9" s="1"/>
  <c r="I42" i="9" s="1"/>
  <c r="F42" i="10" s="1"/>
  <c r="I42" i="10" s="1"/>
  <c r="F42" i="11" s="1"/>
  <c r="I42" i="11" s="1"/>
  <c r="F42" i="13" s="1"/>
  <c r="I42" i="13" s="1"/>
  <c r="J40" i="3"/>
  <c r="G40" i="3"/>
  <c r="E34" i="3"/>
  <c r="E35" i="3"/>
  <c r="E36" i="3"/>
  <c r="E37" i="3"/>
  <c r="E38" i="3"/>
  <c r="E39" i="3"/>
  <c r="E33" i="3"/>
  <c r="A34" i="3"/>
  <c r="A34" i="9" s="1"/>
  <c r="A34" i="10" s="1"/>
  <c r="A34" i="11" s="1"/>
  <c r="A34" i="13" s="1"/>
  <c r="A35" i="3"/>
  <c r="A35" i="9" s="1"/>
  <c r="A35" i="10" s="1"/>
  <c r="A35" i="11" s="1"/>
  <c r="A35" i="13" s="1"/>
  <c r="A36" i="3"/>
  <c r="A36" i="9" s="1"/>
  <c r="A36" i="10" s="1"/>
  <c r="A36" i="11" s="1"/>
  <c r="A36" i="13" s="1"/>
  <c r="A37" i="3"/>
  <c r="A37" i="9" s="1"/>
  <c r="A37" i="10" s="1"/>
  <c r="A37" i="11" s="1"/>
  <c r="A37" i="13" s="1"/>
  <c r="A38" i="3"/>
  <c r="A38" i="9" s="1"/>
  <c r="A38" i="10" s="1"/>
  <c r="A38" i="11" s="1"/>
  <c r="A38" i="13" s="1"/>
  <c r="A39" i="3"/>
  <c r="A39" i="9" s="1"/>
  <c r="A39" i="10" s="1"/>
  <c r="A39" i="11" s="1"/>
  <c r="A39" i="13" s="1"/>
  <c r="A33" i="9"/>
  <c r="A33" i="10" s="1"/>
  <c r="A33" i="11" s="1"/>
  <c r="A33" i="13" s="1"/>
  <c r="F33" i="3" l="1"/>
  <c r="I33" i="3" s="1"/>
  <c r="F33" i="9" s="1"/>
  <c r="I33" i="9" s="1"/>
  <c r="F33" i="10" s="1"/>
  <c r="I33" i="10" s="1"/>
  <c r="F33" i="11" s="1"/>
  <c r="E33" i="9"/>
  <c r="E33" i="10" s="1"/>
  <c r="E33" i="11" s="1"/>
  <c r="F36" i="3"/>
  <c r="I36" i="3" s="1"/>
  <c r="F36" i="9" s="1"/>
  <c r="I36" i="9" s="1"/>
  <c r="F36" i="10" s="1"/>
  <c r="I36" i="10" s="1"/>
  <c r="F36" i="11" s="1"/>
  <c r="I36" i="11" s="1"/>
  <c r="F36" i="13" s="1"/>
  <c r="I36" i="13" s="1"/>
  <c r="E36" i="9"/>
  <c r="E36" i="10" s="1"/>
  <c r="E36" i="11" s="1"/>
  <c r="E36" i="13" s="1"/>
  <c r="F39" i="3"/>
  <c r="I39" i="3" s="1"/>
  <c r="F39" i="9" s="1"/>
  <c r="I39" i="9" s="1"/>
  <c r="F39" i="10" s="1"/>
  <c r="I39" i="10" s="1"/>
  <c r="F39" i="11" s="1"/>
  <c r="I39" i="11" s="1"/>
  <c r="F39" i="13" s="1"/>
  <c r="I39" i="13" s="1"/>
  <c r="E39" i="9"/>
  <c r="E39" i="10" s="1"/>
  <c r="E39" i="11" s="1"/>
  <c r="E39" i="13" s="1"/>
  <c r="F35" i="3"/>
  <c r="I35" i="3" s="1"/>
  <c r="F35" i="9" s="1"/>
  <c r="I35" i="9" s="1"/>
  <c r="F35" i="10" s="1"/>
  <c r="I35" i="10" s="1"/>
  <c r="F35" i="11" s="1"/>
  <c r="I35" i="11" s="1"/>
  <c r="F35" i="13" s="1"/>
  <c r="I35" i="13" s="1"/>
  <c r="E35" i="9"/>
  <c r="E35" i="10" s="1"/>
  <c r="E35" i="11" s="1"/>
  <c r="E35" i="13" s="1"/>
  <c r="F38" i="3"/>
  <c r="I38" i="3" s="1"/>
  <c r="F38" i="9" s="1"/>
  <c r="I38" i="9" s="1"/>
  <c r="F38" i="10" s="1"/>
  <c r="I38" i="10" s="1"/>
  <c r="F38" i="11" s="1"/>
  <c r="I38" i="11" s="1"/>
  <c r="F38" i="13" s="1"/>
  <c r="I38" i="13" s="1"/>
  <c r="E38" i="9"/>
  <c r="E38" i="10" s="1"/>
  <c r="E38" i="11" s="1"/>
  <c r="E38" i="13" s="1"/>
  <c r="F37" i="3"/>
  <c r="I37" i="3" s="1"/>
  <c r="F37" i="9" s="1"/>
  <c r="I37" i="9" s="1"/>
  <c r="F37" i="10" s="1"/>
  <c r="I37" i="10" s="1"/>
  <c r="F37" i="11" s="1"/>
  <c r="I37" i="11" s="1"/>
  <c r="F37" i="13" s="1"/>
  <c r="I37" i="13" s="1"/>
  <c r="E37" i="9"/>
  <c r="E37" i="10" s="1"/>
  <c r="E37" i="11" s="1"/>
  <c r="E37" i="13" s="1"/>
  <c r="F34" i="3"/>
  <c r="I34" i="3" s="1"/>
  <c r="F34" i="9" s="1"/>
  <c r="I34" i="9" s="1"/>
  <c r="F34" i="10" s="1"/>
  <c r="I34" i="10" s="1"/>
  <c r="F34" i="11" s="1"/>
  <c r="I34" i="11" s="1"/>
  <c r="F34" i="13" s="1"/>
  <c r="I34" i="13" s="1"/>
  <c r="E34" i="9"/>
  <c r="E40" i="3"/>
  <c r="J30" i="3"/>
  <c r="J44" i="3" s="1"/>
  <c r="G30" i="3"/>
  <c r="G44" i="3" s="1"/>
  <c r="E33" i="13" l="1"/>
  <c r="I33" i="11"/>
  <c r="F40" i="11"/>
  <c r="I40" i="10"/>
  <c r="F40" i="10"/>
  <c r="F40" i="3"/>
  <c r="I40" i="9"/>
  <c r="I40" i="3"/>
  <c r="F40" i="9"/>
  <c r="E34" i="10"/>
  <c r="E40" i="9"/>
  <c r="E44" i="9" s="1"/>
  <c r="A74" i="3"/>
  <c r="A28" i="3"/>
  <c r="A28" i="9" s="1"/>
  <c r="A28" i="10" s="1"/>
  <c r="A28" i="11" s="1"/>
  <c r="A28" i="13" s="1"/>
  <c r="A29" i="3"/>
  <c r="A29" i="9" s="1"/>
  <c r="A29" i="10" s="1"/>
  <c r="A29" i="11" s="1"/>
  <c r="A29" i="13" s="1"/>
  <c r="D28" i="3"/>
  <c r="D28" i="9" s="1"/>
  <c r="D28" i="10" s="1"/>
  <c r="D28" i="11" s="1"/>
  <c r="D28" i="13" s="1"/>
  <c r="D29" i="3"/>
  <c r="D29" i="9" s="1"/>
  <c r="D29" i="10" s="1"/>
  <c r="D29" i="11" s="1"/>
  <c r="D29" i="13" s="1"/>
  <c r="E28" i="3"/>
  <c r="E29" i="3"/>
  <c r="E9" i="3"/>
  <c r="E10" i="3"/>
  <c r="E11" i="3"/>
  <c r="E12" i="3"/>
  <c r="E13" i="3"/>
  <c r="E14" i="3"/>
  <c r="E15" i="3"/>
  <c r="E16" i="3"/>
  <c r="E17" i="3"/>
  <c r="E18" i="3"/>
  <c r="E19" i="3"/>
  <c r="E20" i="3"/>
  <c r="E21" i="3"/>
  <c r="E22" i="3"/>
  <c r="E23" i="3"/>
  <c r="E24" i="3"/>
  <c r="E25" i="3"/>
  <c r="E26" i="3"/>
  <c r="E27" i="3"/>
  <c r="E8" i="3"/>
  <c r="D9" i="3"/>
  <c r="D9" i="9" s="1"/>
  <c r="D9" i="10" s="1"/>
  <c r="D9" i="11" s="1"/>
  <c r="D9" i="13" s="1"/>
  <c r="D10" i="3"/>
  <c r="D10" i="9" s="1"/>
  <c r="D10" i="10" s="1"/>
  <c r="D10" i="11" s="1"/>
  <c r="D10" i="13" s="1"/>
  <c r="D11" i="3"/>
  <c r="D11" i="9" s="1"/>
  <c r="D11" i="10" s="1"/>
  <c r="D11" i="11" s="1"/>
  <c r="D11" i="13" s="1"/>
  <c r="D12" i="3"/>
  <c r="D12" i="9" s="1"/>
  <c r="D12" i="10" s="1"/>
  <c r="D12" i="11" s="1"/>
  <c r="D12" i="13" s="1"/>
  <c r="D13" i="3"/>
  <c r="D13" i="9" s="1"/>
  <c r="D13" i="10" s="1"/>
  <c r="D13" i="11" s="1"/>
  <c r="D13" i="13" s="1"/>
  <c r="D14" i="3"/>
  <c r="D14" i="9" s="1"/>
  <c r="D14" i="10" s="1"/>
  <c r="D14" i="11" s="1"/>
  <c r="D14" i="13" s="1"/>
  <c r="D15" i="3"/>
  <c r="D15" i="9" s="1"/>
  <c r="D15" i="10" s="1"/>
  <c r="D15" i="11" s="1"/>
  <c r="D15" i="13" s="1"/>
  <c r="D16" i="3"/>
  <c r="D16" i="9" s="1"/>
  <c r="D16" i="10" s="1"/>
  <c r="D16" i="11" s="1"/>
  <c r="D16" i="13" s="1"/>
  <c r="D17" i="3"/>
  <c r="D17" i="9" s="1"/>
  <c r="D17" i="10" s="1"/>
  <c r="D17" i="11" s="1"/>
  <c r="D17" i="13" s="1"/>
  <c r="D18" i="3"/>
  <c r="D18" i="9" s="1"/>
  <c r="D18" i="10" s="1"/>
  <c r="D18" i="11" s="1"/>
  <c r="D18" i="13" s="1"/>
  <c r="D19" i="3"/>
  <c r="D19" i="9" s="1"/>
  <c r="D19" i="10" s="1"/>
  <c r="D19" i="11" s="1"/>
  <c r="D19" i="13" s="1"/>
  <c r="D20" i="3"/>
  <c r="D20" i="9" s="1"/>
  <c r="D20" i="10" s="1"/>
  <c r="D20" i="11" s="1"/>
  <c r="D20" i="13" s="1"/>
  <c r="D21" i="3"/>
  <c r="D21" i="9" s="1"/>
  <c r="D21" i="10" s="1"/>
  <c r="D21" i="11" s="1"/>
  <c r="D21" i="13" s="1"/>
  <c r="D22" i="3"/>
  <c r="D22" i="9" s="1"/>
  <c r="D22" i="10" s="1"/>
  <c r="D22" i="11" s="1"/>
  <c r="D22" i="13" s="1"/>
  <c r="D23" i="3"/>
  <c r="D23" i="9" s="1"/>
  <c r="D23" i="10" s="1"/>
  <c r="D23" i="11" s="1"/>
  <c r="D23" i="13" s="1"/>
  <c r="D24" i="3"/>
  <c r="D24" i="9" s="1"/>
  <c r="D24" i="10" s="1"/>
  <c r="D24" i="11" s="1"/>
  <c r="D24" i="13" s="1"/>
  <c r="D25" i="3"/>
  <c r="D25" i="9" s="1"/>
  <c r="D25" i="10" s="1"/>
  <c r="D25" i="11" s="1"/>
  <c r="D25" i="13" s="1"/>
  <c r="D26" i="3"/>
  <c r="D26" i="9" s="1"/>
  <c r="D26" i="10" s="1"/>
  <c r="D26" i="11" s="1"/>
  <c r="D26" i="13" s="1"/>
  <c r="D27" i="3"/>
  <c r="D27" i="9" s="1"/>
  <c r="D27" i="10" s="1"/>
  <c r="D27" i="11" s="1"/>
  <c r="D27" i="13" s="1"/>
  <c r="D8" i="3"/>
  <c r="D8" i="9" s="1"/>
  <c r="D8" i="10" s="1"/>
  <c r="D8" i="11" s="1"/>
  <c r="D8" i="13" s="1"/>
  <c r="A9" i="3"/>
  <c r="A9" i="9" s="1"/>
  <c r="A9" i="10" s="1"/>
  <c r="A9" i="11" s="1"/>
  <c r="A9" i="13" s="1"/>
  <c r="A10" i="3"/>
  <c r="A10" i="9" s="1"/>
  <c r="A10" i="10" s="1"/>
  <c r="A10" i="11" s="1"/>
  <c r="A10" i="13" s="1"/>
  <c r="A11" i="3"/>
  <c r="A11" i="9" s="1"/>
  <c r="A11" i="10" s="1"/>
  <c r="A11" i="11" s="1"/>
  <c r="A11" i="13" s="1"/>
  <c r="A12" i="3"/>
  <c r="A12" i="9" s="1"/>
  <c r="A12" i="10" s="1"/>
  <c r="A12" i="11" s="1"/>
  <c r="A12" i="13" s="1"/>
  <c r="A13" i="3"/>
  <c r="A13" i="9" s="1"/>
  <c r="A13" i="10" s="1"/>
  <c r="A13" i="11" s="1"/>
  <c r="A13" i="13" s="1"/>
  <c r="A14" i="3"/>
  <c r="A14" i="9" s="1"/>
  <c r="A14" i="10" s="1"/>
  <c r="A14" i="11" s="1"/>
  <c r="A14" i="13" s="1"/>
  <c r="A15" i="3"/>
  <c r="A15" i="9" s="1"/>
  <c r="A15" i="10" s="1"/>
  <c r="A15" i="11" s="1"/>
  <c r="A15" i="13" s="1"/>
  <c r="A16" i="3"/>
  <c r="A16" i="9" s="1"/>
  <c r="A16" i="10" s="1"/>
  <c r="A16" i="11" s="1"/>
  <c r="A16" i="13" s="1"/>
  <c r="A17" i="3"/>
  <c r="A17" i="9" s="1"/>
  <c r="A17" i="10" s="1"/>
  <c r="A17" i="11" s="1"/>
  <c r="A17" i="13" s="1"/>
  <c r="A18" i="3"/>
  <c r="A18" i="9" s="1"/>
  <c r="A18" i="10" s="1"/>
  <c r="A18" i="11" s="1"/>
  <c r="A18" i="13" s="1"/>
  <c r="A19" i="3"/>
  <c r="A19" i="9" s="1"/>
  <c r="A19" i="10" s="1"/>
  <c r="A19" i="11" s="1"/>
  <c r="A19" i="13" s="1"/>
  <c r="A20" i="3"/>
  <c r="A20" i="9" s="1"/>
  <c r="A20" i="10" s="1"/>
  <c r="A20" i="11" s="1"/>
  <c r="A20" i="13" s="1"/>
  <c r="A21" i="3"/>
  <c r="A21" i="9" s="1"/>
  <c r="A21" i="10" s="1"/>
  <c r="A21" i="11" s="1"/>
  <c r="A21" i="13" s="1"/>
  <c r="A22" i="3"/>
  <c r="A22" i="9" s="1"/>
  <c r="A22" i="10" s="1"/>
  <c r="A22" i="11" s="1"/>
  <c r="A22" i="13" s="1"/>
  <c r="A23" i="3"/>
  <c r="A23" i="9" s="1"/>
  <c r="A23" i="10" s="1"/>
  <c r="A23" i="11" s="1"/>
  <c r="A23" i="13" s="1"/>
  <c r="A24" i="3"/>
  <c r="A24" i="9" s="1"/>
  <c r="A24" i="10" s="1"/>
  <c r="A24" i="11" s="1"/>
  <c r="A24" i="13" s="1"/>
  <c r="A25" i="3"/>
  <c r="A25" i="9" s="1"/>
  <c r="A25" i="10" s="1"/>
  <c r="A25" i="11" s="1"/>
  <c r="A25" i="13" s="1"/>
  <c r="A26" i="3"/>
  <c r="A26" i="9" s="1"/>
  <c r="A26" i="10" s="1"/>
  <c r="A26" i="11" s="1"/>
  <c r="A26" i="13" s="1"/>
  <c r="A27" i="3"/>
  <c r="A27" i="9" s="1"/>
  <c r="A27" i="10" s="1"/>
  <c r="A27" i="11" s="1"/>
  <c r="A27" i="13" s="1"/>
  <c r="E40" i="10" l="1"/>
  <c r="E44" i="10" s="1"/>
  <c r="E34" i="11"/>
  <c r="F33" i="13"/>
  <c r="I40" i="11"/>
  <c r="F25" i="3"/>
  <c r="I25" i="3" s="1"/>
  <c r="F25" i="9" s="1"/>
  <c r="I25" i="9" s="1"/>
  <c r="F25" i="10" s="1"/>
  <c r="I25" i="10" s="1"/>
  <c r="F21" i="3"/>
  <c r="I21" i="3" s="1"/>
  <c r="F21" i="9" s="1"/>
  <c r="I21" i="9" s="1"/>
  <c r="F21" i="10" s="1"/>
  <c r="I21" i="10" s="1"/>
  <c r="F17" i="3"/>
  <c r="I17" i="3" s="1"/>
  <c r="F17" i="9" s="1"/>
  <c r="I17" i="9" s="1"/>
  <c r="F17" i="10" s="1"/>
  <c r="I17" i="10" s="1"/>
  <c r="F13" i="3"/>
  <c r="I13" i="3" s="1"/>
  <c r="F13" i="9" s="1"/>
  <c r="I13" i="9" s="1"/>
  <c r="F13" i="10" s="1"/>
  <c r="I13" i="10" s="1"/>
  <c r="F9" i="3"/>
  <c r="I9" i="3" s="1"/>
  <c r="F9" i="9" s="1"/>
  <c r="I9" i="9" s="1"/>
  <c r="F9" i="10" s="1"/>
  <c r="I9" i="10" s="1"/>
  <c r="F24" i="3"/>
  <c r="I24" i="3" s="1"/>
  <c r="F24" i="9" s="1"/>
  <c r="I24" i="9" s="1"/>
  <c r="F24" i="10" s="1"/>
  <c r="I24" i="10" s="1"/>
  <c r="F20" i="3"/>
  <c r="I20" i="3" s="1"/>
  <c r="F20" i="9" s="1"/>
  <c r="I20" i="9" s="1"/>
  <c r="F20" i="10" s="1"/>
  <c r="I20" i="10" s="1"/>
  <c r="F16" i="3"/>
  <c r="I16" i="3" s="1"/>
  <c r="F16" i="9" s="1"/>
  <c r="I16" i="9" s="1"/>
  <c r="F16" i="10" s="1"/>
  <c r="I16" i="10" s="1"/>
  <c r="F12" i="3"/>
  <c r="I12" i="3" s="1"/>
  <c r="F12" i="9" s="1"/>
  <c r="I12" i="9" s="1"/>
  <c r="F12" i="10" s="1"/>
  <c r="I12" i="10" s="1"/>
  <c r="F29" i="3"/>
  <c r="I29" i="3" s="1"/>
  <c r="F29" i="9" s="1"/>
  <c r="I29" i="9" s="1"/>
  <c r="F29" i="10" s="1"/>
  <c r="I29" i="10" s="1"/>
  <c r="F27" i="3"/>
  <c r="I27" i="3" s="1"/>
  <c r="F27" i="9" s="1"/>
  <c r="I27" i="9" s="1"/>
  <c r="F27" i="10" s="1"/>
  <c r="I27" i="10" s="1"/>
  <c r="F23" i="3"/>
  <c r="I23" i="3" s="1"/>
  <c r="F23" i="9" s="1"/>
  <c r="I23" i="9" s="1"/>
  <c r="F23" i="10" s="1"/>
  <c r="I23" i="10" s="1"/>
  <c r="F19" i="3"/>
  <c r="I19" i="3" s="1"/>
  <c r="F19" i="9" s="1"/>
  <c r="I19" i="9" s="1"/>
  <c r="F19" i="10" s="1"/>
  <c r="I19" i="10" s="1"/>
  <c r="F15" i="3"/>
  <c r="I15" i="3" s="1"/>
  <c r="F15" i="9" s="1"/>
  <c r="I15" i="9" s="1"/>
  <c r="F15" i="10" s="1"/>
  <c r="I15" i="10" s="1"/>
  <c r="F11" i="3"/>
  <c r="I11" i="3" s="1"/>
  <c r="F11" i="9" s="1"/>
  <c r="I11" i="9" s="1"/>
  <c r="F11" i="10" s="1"/>
  <c r="I11" i="10" s="1"/>
  <c r="F28" i="3"/>
  <c r="I28" i="3" s="1"/>
  <c r="F28" i="9" s="1"/>
  <c r="I28" i="9" s="1"/>
  <c r="F28" i="10" s="1"/>
  <c r="I28" i="10" s="1"/>
  <c r="F26" i="3"/>
  <c r="I26" i="3" s="1"/>
  <c r="F26" i="9" s="1"/>
  <c r="I26" i="9" s="1"/>
  <c r="F26" i="10" s="1"/>
  <c r="I26" i="10" s="1"/>
  <c r="F22" i="3"/>
  <c r="I22" i="3" s="1"/>
  <c r="F22" i="9" s="1"/>
  <c r="I22" i="9" s="1"/>
  <c r="F22" i="10" s="1"/>
  <c r="I22" i="10" s="1"/>
  <c r="F18" i="3"/>
  <c r="I18" i="3" s="1"/>
  <c r="F18" i="9" s="1"/>
  <c r="I18" i="9" s="1"/>
  <c r="F18" i="10" s="1"/>
  <c r="I18" i="10" s="1"/>
  <c r="F14" i="3"/>
  <c r="I14" i="3" s="1"/>
  <c r="F14" i="9" s="1"/>
  <c r="I14" i="9" s="1"/>
  <c r="F14" i="10" s="1"/>
  <c r="I14" i="10" s="1"/>
  <c r="F10" i="3"/>
  <c r="I10" i="3" s="1"/>
  <c r="F10" i="9" s="1"/>
  <c r="I10" i="9" s="1"/>
  <c r="F10" i="10" s="1"/>
  <c r="I10" i="10" s="1"/>
  <c r="F8" i="3"/>
  <c r="E30" i="3"/>
  <c r="E44" i="3" s="1"/>
  <c r="E41" i="2"/>
  <c r="C41" i="2"/>
  <c r="C31" i="2"/>
  <c r="F15" i="13" l="1"/>
  <c r="I15" i="13" s="1"/>
  <c r="F15" i="11"/>
  <c r="I15" i="11" s="1"/>
  <c r="F24" i="13"/>
  <c r="I24" i="13" s="1"/>
  <c r="F24" i="11"/>
  <c r="I24" i="11" s="1"/>
  <c r="F26" i="13"/>
  <c r="I26" i="13" s="1"/>
  <c r="F26" i="11"/>
  <c r="I26" i="11" s="1"/>
  <c r="F19" i="13"/>
  <c r="I19" i="13" s="1"/>
  <c r="F19" i="11"/>
  <c r="I19" i="11" s="1"/>
  <c r="F12" i="13"/>
  <c r="I12" i="13" s="1"/>
  <c r="F12" i="11"/>
  <c r="I12" i="11" s="1"/>
  <c r="F9" i="13"/>
  <c r="I9" i="13" s="1"/>
  <c r="F9" i="11"/>
  <c r="I9" i="11" s="1"/>
  <c r="F25" i="13"/>
  <c r="I25" i="13" s="1"/>
  <c r="F25" i="11"/>
  <c r="I25" i="11" s="1"/>
  <c r="F40" i="13"/>
  <c r="I33" i="13"/>
  <c r="I40" i="13" s="1"/>
  <c r="F29" i="13"/>
  <c r="I29" i="13" s="1"/>
  <c r="F29" i="11"/>
  <c r="I29" i="11" s="1"/>
  <c r="F10" i="11"/>
  <c r="I10" i="11" s="1"/>
  <c r="F10" i="13"/>
  <c r="I10" i="13" s="1"/>
  <c r="F14" i="11"/>
  <c r="I14" i="11" s="1"/>
  <c r="F14" i="13"/>
  <c r="I14" i="13" s="1"/>
  <c r="F28" i="13"/>
  <c r="I28" i="13" s="1"/>
  <c r="F28" i="11"/>
  <c r="I28" i="11" s="1"/>
  <c r="F23" i="13"/>
  <c r="I23" i="13" s="1"/>
  <c r="F23" i="11"/>
  <c r="I23" i="11" s="1"/>
  <c r="F16" i="13"/>
  <c r="I16" i="13" s="1"/>
  <c r="F16" i="11"/>
  <c r="I16" i="11" s="1"/>
  <c r="F13" i="13"/>
  <c r="I13" i="13" s="1"/>
  <c r="F13" i="11"/>
  <c r="I13" i="11" s="1"/>
  <c r="E34" i="13"/>
  <c r="E40" i="13" s="1"/>
  <c r="E44" i="13" s="1"/>
  <c r="E40" i="11"/>
  <c r="E44" i="11" s="1"/>
  <c r="F22" i="11"/>
  <c r="I22" i="11" s="1"/>
  <c r="F22" i="13"/>
  <c r="I22" i="13" s="1"/>
  <c r="F21" i="13"/>
  <c r="I21" i="13" s="1"/>
  <c r="F21" i="11"/>
  <c r="I21" i="11" s="1"/>
  <c r="F18" i="11"/>
  <c r="I18" i="11" s="1"/>
  <c r="F18" i="13"/>
  <c r="I18" i="13" s="1"/>
  <c r="F11" i="13"/>
  <c r="I11" i="13" s="1"/>
  <c r="F11" i="11"/>
  <c r="I11" i="11" s="1"/>
  <c r="F27" i="13"/>
  <c r="I27" i="13" s="1"/>
  <c r="F27" i="11"/>
  <c r="I27" i="11" s="1"/>
  <c r="F20" i="13"/>
  <c r="I20" i="13" s="1"/>
  <c r="F20" i="11"/>
  <c r="I20" i="11" s="1"/>
  <c r="F17" i="13"/>
  <c r="I17" i="13" s="1"/>
  <c r="F17" i="11"/>
  <c r="I17" i="11" s="1"/>
  <c r="C45" i="2"/>
  <c r="I8" i="3"/>
  <c r="F8" i="9" s="1"/>
  <c r="F30" i="3"/>
  <c r="F41" i="2"/>
  <c r="F31" i="2"/>
  <c r="E31" i="2"/>
  <c r="E45" i="2" s="1"/>
  <c r="D31" i="2"/>
  <c r="I8" i="9" l="1"/>
  <c r="F8" i="10" s="1"/>
  <c r="F30" i="9"/>
  <c r="I30" i="3"/>
  <c r="I44" i="3" s="1"/>
  <c r="F44" i="3"/>
  <c r="F45" i="2"/>
  <c r="D45" i="2"/>
  <c r="F9" i="5"/>
  <c r="B9" i="5"/>
  <c r="C6" i="5"/>
  <c r="I30" i="9" l="1"/>
  <c r="I44" i="9" s="1"/>
  <c r="F44" i="9"/>
  <c r="I8" i="10"/>
  <c r="F30" i="10"/>
  <c r="F8" i="13" l="1"/>
  <c r="F8" i="11"/>
  <c r="I30" i="10"/>
  <c r="I44" i="10" s="1"/>
  <c r="F44" i="10"/>
  <c r="A77" i="3"/>
  <c r="E110" i="2"/>
  <c r="F30" i="11" l="1"/>
  <c r="I8" i="11"/>
  <c r="I8" i="13"/>
  <c r="F30" i="13"/>
  <c r="I30" i="13" l="1"/>
  <c r="I44" i="13" s="1"/>
  <c r="F44" i="13"/>
  <c r="I30" i="11"/>
  <c r="I44" i="11" s="1"/>
  <c r="F44" i="11"/>
  <c r="A71" i="2"/>
  <c r="A71" i="14"/>
  <c r="A72" i="9" l="1"/>
</calcChain>
</file>

<file path=xl/sharedStrings.xml><?xml version="1.0" encoding="utf-8"?>
<sst xmlns="http://schemas.openxmlformats.org/spreadsheetml/2006/main" count="756" uniqueCount="378">
  <si>
    <t>INSTRUCTIONS:</t>
  </si>
  <si>
    <t>Reimbursement for Approved Works</t>
  </si>
  <si>
    <t>&amp;</t>
  </si>
  <si>
    <t>This workbook contains:</t>
  </si>
  <si>
    <t>TES APPLICATION FORMS</t>
  </si>
  <si>
    <t>Email:</t>
  </si>
  <si>
    <t>Telephone:</t>
  </si>
  <si>
    <t>Address:</t>
  </si>
  <si>
    <t>Name:</t>
  </si>
  <si>
    <t>Location:</t>
  </si>
  <si>
    <t>Lot No.</t>
  </si>
  <si>
    <t>Description of Project:</t>
  </si>
  <si>
    <t>PMF Suffix:</t>
  </si>
  <si>
    <t>MONUMENT NAME:</t>
  </si>
  <si>
    <t>PROJECT PARTICULARS FORM</t>
  </si>
  <si>
    <t>Eligible Monuments:</t>
  </si>
  <si>
    <t>Abdul Gaffoor Mosque</t>
  </si>
  <si>
    <t>Al-Abrar Mosque</t>
  </si>
  <si>
    <t>Alkaff Upper Serangoon Mosque</t>
  </si>
  <si>
    <t>Armenian Church of St Gregory the Illuminator</t>
  </si>
  <si>
    <t>Cathedral of the Good Shepherd</t>
  </si>
  <si>
    <t>Chesed-El Synagogue</t>
  </si>
  <si>
    <t>Church of the Nativity of the Blessed Virgin Mary</t>
  </si>
  <si>
    <t>Church of Our Lady of Lourdes</t>
  </si>
  <si>
    <t>Church of Sts Peter and Paul</t>
  </si>
  <si>
    <t>Church of St Teresa</t>
  </si>
  <si>
    <t>Hajjah Fatimah Mosque</t>
  </si>
  <si>
    <t>Hong San See</t>
  </si>
  <si>
    <t>Jamae Mosque</t>
  </si>
  <si>
    <t>Lian Shan Shuang Lin Monastery</t>
  </si>
  <si>
    <t>Maghain Aboth Synagogue</t>
  </si>
  <si>
    <t>Nagore Dargah Indian Muslim Heritage Centre</t>
  </si>
  <si>
    <t>Prinsep Street Presbyterian Church</t>
  </si>
  <si>
    <t>Singapore Yu Huang Gong</t>
  </si>
  <si>
    <t>Sri Mariamman Temple</t>
  </si>
  <si>
    <t>Sri Srivinasa Perumal Temple</t>
  </si>
  <si>
    <t>Sri Thendayuthapani Temple</t>
  </si>
  <si>
    <t>St Andrew's Cathedral</t>
  </si>
  <si>
    <t>St George's Church</t>
  </si>
  <si>
    <t>St Joseph's Church</t>
  </si>
  <si>
    <t>Sultan Mosque</t>
  </si>
  <si>
    <t>Tan Si Chong Su</t>
  </si>
  <si>
    <t>Telok Ayer Chinese Methodist Church</t>
  </si>
  <si>
    <t>Thian Hock Keng</t>
  </si>
  <si>
    <t>Tou Mu Kung</t>
  </si>
  <si>
    <t>Ying Fo Fui Kun</t>
  </si>
  <si>
    <t>Yueh Hai Ching Temple</t>
  </si>
  <si>
    <t>AGM</t>
  </si>
  <si>
    <t>-</t>
  </si>
  <si>
    <t>CGS</t>
  </si>
  <si>
    <t>CES</t>
  </si>
  <si>
    <t>HSS</t>
  </si>
  <si>
    <t>MAS</t>
  </si>
  <si>
    <t>ND</t>
  </si>
  <si>
    <t>SMT</t>
  </si>
  <si>
    <t>SPT</t>
  </si>
  <si>
    <t>SGC</t>
  </si>
  <si>
    <t>SM</t>
  </si>
  <si>
    <t>THK</t>
  </si>
  <si>
    <t>TMK</t>
  </si>
  <si>
    <t>PMB Suffix</t>
  </si>
  <si>
    <t>Breakdown of Cost of Restoration Works</t>
  </si>
  <si>
    <t>Works Category</t>
  </si>
  <si>
    <t>Specifics</t>
  </si>
  <si>
    <t>Estimated Cost of Works</t>
  </si>
  <si>
    <t>Proposed Funding by NMF/Owner</t>
  </si>
  <si>
    <t>Proposed funding by TES Donations</t>
  </si>
  <si>
    <t>Preliminaries</t>
  </si>
  <si>
    <t>Demolitions</t>
  </si>
  <si>
    <t>Superstructure</t>
  </si>
  <si>
    <t>Finishes</t>
  </si>
  <si>
    <t>Others</t>
  </si>
  <si>
    <t>Frame</t>
  </si>
  <si>
    <t>Roof</t>
  </si>
  <si>
    <t>Roof Lights</t>
  </si>
  <si>
    <t>Staircases</t>
  </si>
  <si>
    <t>Windows</t>
  </si>
  <si>
    <t>External Doors</t>
  </si>
  <si>
    <t>Internal Load-Bearing Walls</t>
  </si>
  <si>
    <t>Partitions</t>
  </si>
  <si>
    <t>Internal Doors</t>
  </si>
  <si>
    <t>Ironmongery</t>
  </si>
  <si>
    <t>Floor Finishes</t>
  </si>
  <si>
    <t>Ceiling Finishes</t>
  </si>
  <si>
    <t>Decoration</t>
  </si>
  <si>
    <t>Fittings</t>
  </si>
  <si>
    <t>Electrical</t>
  </si>
  <si>
    <t>Sanitary and Water</t>
  </si>
  <si>
    <t>Fire Protection</t>
  </si>
  <si>
    <t>Lightning Protection</t>
  </si>
  <si>
    <t>External Works</t>
  </si>
  <si>
    <t>Lot Number</t>
  </si>
  <si>
    <t>Address</t>
  </si>
  <si>
    <t>41 Dunlop Street, S(209369)</t>
  </si>
  <si>
    <t>192 Telok Ayer Street, S(068635)</t>
  </si>
  <si>
    <t>66 Pheng Geck Avenue, S(348261)</t>
  </si>
  <si>
    <t>60 Hill Street, S(179366)</t>
  </si>
  <si>
    <t>A Queen Street, S(188533)</t>
  </si>
  <si>
    <t>2 Oxley Rise, S(238693)</t>
  </si>
  <si>
    <t>1259 Upper Serangoon Road, S(534795)</t>
  </si>
  <si>
    <t>50 Ophir Road, S(188690)</t>
  </si>
  <si>
    <t>225A Queen Street, S(188551)</t>
  </si>
  <si>
    <t>510 Kampong Bahru Road, S(099446)</t>
  </si>
  <si>
    <t>150 Telok Ayer Street, S(068608)</t>
  </si>
  <si>
    <t>31 Mohamed Sultan Road, S(238975)</t>
  </si>
  <si>
    <t>4001 Beach Road, S(199584)</t>
  </si>
  <si>
    <t>218 South Bridge Road, S(058767)</t>
  </si>
  <si>
    <t>24 Waterloo Street, S(187950)</t>
  </si>
  <si>
    <t>140 Telok Ayer Street S(068604)</t>
  </si>
  <si>
    <t>77 Prinsep Street, S(188649)</t>
  </si>
  <si>
    <t>184 Jalan Toa Payoh, S(319944)</t>
  </si>
  <si>
    <t>244 South Bridge Road, S(058793)</t>
  </si>
  <si>
    <t>397 Serangoon Road, S(218123)</t>
  </si>
  <si>
    <t>15 Tank Road, S(238065)</t>
  </si>
  <si>
    <t>11 St Andrew's Road, S(178959)</t>
  </si>
  <si>
    <t>44 Minden Road, S(248816)</t>
  </si>
  <si>
    <t>143 Victoria Street, S(188020)</t>
  </si>
  <si>
    <t>3 Muscat Street, S(198833)</t>
  </si>
  <si>
    <t>15 Magazine Road, S(059568)</t>
  </si>
  <si>
    <t>235 Telok Ayer Street, S(068656)</t>
  </si>
  <si>
    <t>158 Telok Ayer Street, S(068613)</t>
  </si>
  <si>
    <t>779A Upper Serangoon Road, S(534648)</t>
  </si>
  <si>
    <t>98 Telok Ayer Street, S(048474)</t>
  </si>
  <si>
    <t>30B Philip Street, S(048696)</t>
  </si>
  <si>
    <t>Basement &amp; Substructure</t>
  </si>
  <si>
    <t>M&amp;E Services</t>
  </si>
  <si>
    <t>Upper Floors</t>
  </si>
  <si>
    <t>External Walls</t>
  </si>
  <si>
    <t>Wall Finishes</t>
  </si>
  <si>
    <t>00222N TS 10</t>
  </si>
  <si>
    <t>98851T TS 3</t>
  </si>
  <si>
    <t>00417M TS 11</t>
  </si>
  <si>
    <t>98842L TS 3</t>
  </si>
  <si>
    <t>98870K TS 3</t>
  </si>
  <si>
    <t>99746X TS 8</t>
  </si>
  <si>
    <t>00260P TS 6</t>
  </si>
  <si>
    <t>99440C TS 21</t>
  </si>
  <si>
    <t>00604C TS 15</t>
  </si>
  <si>
    <t>02157N TS 18</t>
  </si>
  <si>
    <t>00288P TS 6</t>
  </si>
  <si>
    <t>00085L TS 16</t>
  </si>
  <si>
    <t>05492X Mk 17</t>
  </si>
  <si>
    <t>00103N TS 2</t>
  </si>
  <si>
    <t>98989L TS 4</t>
  </si>
  <si>
    <t>00062L TS 11</t>
  </si>
  <si>
    <t>00323X TS 20</t>
  </si>
  <si>
    <t>00592T TS 4</t>
  </si>
  <si>
    <t>99614N TS 12</t>
  </si>
  <si>
    <t>00459X TS 11</t>
  </si>
  <si>
    <t>00464C TS 11</t>
  </si>
  <si>
    <t>00613P TS 13</t>
  </si>
  <si>
    <t>08962X Mk 22</t>
  </si>
  <si>
    <t>07823X Mk 22</t>
  </si>
  <si>
    <t>02352V Mk 1</t>
  </si>
  <si>
    <t>98849A TS 3</t>
  </si>
  <si>
    <t>99732K TS 20</t>
  </si>
  <si>
    <t>99869K TS 10</t>
  </si>
  <si>
    <t>00869P MK 24</t>
  </si>
  <si>
    <t>Particular Types</t>
  </si>
  <si>
    <t>Monument Owner</t>
  </si>
  <si>
    <t>Monument Trustee</t>
  </si>
  <si>
    <t>Monument Management</t>
  </si>
  <si>
    <t>Principal Consultant</t>
  </si>
  <si>
    <t>Project Architect</t>
  </si>
  <si>
    <t>Project Quantity Surveyor</t>
  </si>
  <si>
    <t>Project Contractor</t>
  </si>
  <si>
    <t>Particulars Set 1 (Monument)</t>
  </si>
  <si>
    <t>Particulars Set 2</t>
  </si>
  <si>
    <t>Particulars Set 3</t>
  </si>
  <si>
    <t>Proposed Funding by TES Donations</t>
  </si>
  <si>
    <t>Consultancy Fees</t>
  </si>
  <si>
    <t>Architect's Fees</t>
  </si>
  <si>
    <t>C&amp;S Engineer's Fees</t>
  </si>
  <si>
    <t>M&amp;E Engineer's Fees</t>
  </si>
  <si>
    <t>Quantity Surveyor's Fees</t>
  </si>
  <si>
    <t>Soil Investigation Cost</t>
  </si>
  <si>
    <t>Clerk of Works</t>
  </si>
  <si>
    <t>Restoration Work Sub-Total:</t>
  </si>
  <si>
    <t>Complete</t>
  </si>
  <si>
    <t>Required Input</t>
  </si>
  <si>
    <t>Not Applicable</t>
  </si>
  <si>
    <t>Optional Input</t>
  </si>
  <si>
    <t>Total Cost of Restoration Works:</t>
  </si>
  <si>
    <t>Submissions Checklist and Declarations</t>
  </si>
  <si>
    <t>Particulars Set 4</t>
  </si>
  <si>
    <t>TES 2 Application for Reimbursement of Approved Works</t>
  </si>
  <si>
    <t>Breakdown of Claims by Cost of Works</t>
  </si>
  <si>
    <t>Approved Amount</t>
  </si>
  <si>
    <t>Remaining Balance before Claim</t>
  </si>
  <si>
    <t>Remaining Balance After Claim</t>
  </si>
  <si>
    <t>Consultancy Fees Sub-Total</t>
  </si>
  <si>
    <t>Approved TES Funding for Project 
(For TA's Use)</t>
  </si>
  <si>
    <t>Approved TES Funding for Project
(For TA's Use)</t>
  </si>
  <si>
    <t>For Official Use</t>
  </si>
  <si>
    <t>Submission Error</t>
  </si>
  <si>
    <t>Intended Claim Amount</t>
  </si>
  <si>
    <t>TES 2 Application Form(s)</t>
  </si>
  <si>
    <t>Passwords</t>
  </si>
  <si>
    <t>Worksheets</t>
  </si>
  <si>
    <t>URA Ranges</t>
  </si>
  <si>
    <t>urates</t>
  </si>
  <si>
    <t>Yes</t>
  </si>
  <si>
    <t>No</t>
  </si>
  <si>
    <t>N/A</t>
  </si>
  <si>
    <t>Responses 2</t>
  </si>
  <si>
    <t>Responses1</t>
  </si>
  <si>
    <t>For Applicants' Use</t>
  </si>
  <si>
    <t>For PSM's Use</t>
  </si>
  <si>
    <t>Priced Bill of Quantities</t>
  </si>
  <si>
    <t>Technical Drawings of Proposed Scope of Works</t>
  </si>
  <si>
    <t>Photographs of Proposed Scope of Works</t>
  </si>
  <si>
    <t>We declare that we have no conflict of interest in this project, and do not stand to benefit ourselves, our families or friends by proceeding with the works being done by our consultants and partners in this project.</t>
  </si>
  <si>
    <t>Certified Copy of Agreement Between Monument Owner / Trustee and Consultants</t>
  </si>
  <si>
    <t>Declarations</t>
  </si>
  <si>
    <t>Partial Consultancy</t>
  </si>
  <si>
    <t>Full Consultancy</t>
  </si>
  <si>
    <t>psmtes</t>
  </si>
  <si>
    <t>For TA's Use:</t>
  </si>
  <si>
    <t>Conservation Department</t>
  </si>
  <si>
    <t>All proposed works to be funded by TES 1 are qualifying works.</t>
  </si>
  <si>
    <t>Project 1 Department</t>
  </si>
  <si>
    <t>The proposed amounts are reasonable and in order.</t>
  </si>
  <si>
    <t>Application Date:</t>
  </si>
  <si>
    <t>This TES 1 Application is approved.</t>
  </si>
  <si>
    <t>Comments:</t>
  </si>
  <si>
    <t>Approval Date:</t>
  </si>
  <si>
    <t xml:space="preserve">
Documents Submitted</t>
  </si>
  <si>
    <t>Remaining Balance after Claim</t>
  </si>
  <si>
    <t>End of TES 1</t>
  </si>
  <si>
    <t>Consultancy Fees Sub-Total:</t>
  </si>
  <si>
    <t>Contingencies Sub-Total:</t>
  </si>
  <si>
    <t>Totals:</t>
  </si>
  <si>
    <t>Conservation Consultant</t>
  </si>
  <si>
    <t>Signed Contract between Owner and Main Contractor</t>
  </si>
  <si>
    <t>Contractor's Progress Claim</t>
  </si>
  <si>
    <t>Architect's Interim Certificate</t>
  </si>
  <si>
    <t>Certified Original Copies of Variation Orders accepted by Owner and Consultants</t>
  </si>
  <si>
    <t>Certified Consultants' Tax Invoices</t>
  </si>
  <si>
    <t>This is the Final TES 2 Submission</t>
  </si>
  <si>
    <t>Declarations:</t>
  </si>
  <si>
    <t>We declare that the works being claimed for in this TES 2 Claim have been completed according to the plans approved by PSM, and all information provided is true and correct.</t>
  </si>
  <si>
    <t>Documents Required for Submission:</t>
  </si>
  <si>
    <t>Statement of Final Accounts</t>
  </si>
  <si>
    <t>Certificate of Statutory Completion</t>
  </si>
  <si>
    <t>IMPORTANT!</t>
  </si>
  <si>
    <t>This workbook is designed to be interactive, follow the legend below to fill up the required cells:</t>
  </si>
  <si>
    <t>We declare that the items in this TES 2 Submission have not been previously claimed for, neither in a TES 2 Submission nor an NMF(R) Submission.</t>
  </si>
  <si>
    <t xml:space="preserve">We hereby apply for the disbursement of funds equal to </t>
  </si>
  <si>
    <t>as per this TES 2 submission.</t>
  </si>
  <si>
    <t>End of TES 2 Claim</t>
  </si>
  <si>
    <t>For Official Use:</t>
  </si>
  <si>
    <t>Signature</t>
  </si>
  <si>
    <t xml:space="preserve">This TES 2 Claim, for </t>
  </si>
  <si>
    <t>is hereby approved.</t>
  </si>
  <si>
    <t>Applicant Ranges</t>
  </si>
  <si>
    <t>tesuser</t>
  </si>
  <si>
    <t>Project and Personal Particulars Form</t>
  </si>
  <si>
    <t>For TES Applications</t>
  </si>
  <si>
    <t>2. The worksheets will prompt you once you begin filling them up.</t>
  </si>
  <si>
    <t xml:space="preserve">3. For the TES 1 Application, you cannot change your initial selection until you have deleted the selection in the second column. </t>
  </si>
  <si>
    <t>*Hard-copy to be submitted at each TES Stage.</t>
  </si>
  <si>
    <t>We declare that we have read and understood the Instructions and TES Guide.</t>
  </si>
  <si>
    <r>
      <t>1. To begin, select the appropriate cell and when prompted, enter "</t>
    </r>
    <r>
      <rPr>
        <b/>
        <sz val="10"/>
        <color theme="3" tint="-0.249977111117893"/>
        <rFont val="Gadugi"/>
        <family val="2"/>
      </rPr>
      <t>tesuser</t>
    </r>
    <r>
      <rPr>
        <sz val="10"/>
        <color theme="1"/>
        <rFont val="Gadugi"/>
        <family val="2"/>
      </rPr>
      <t>" to start entering information.</t>
    </r>
  </si>
  <si>
    <t>Submission Instructions</t>
  </si>
  <si>
    <r>
      <t xml:space="preserve">4. When you have completed the application, ensure that there are no </t>
    </r>
    <r>
      <rPr>
        <b/>
        <sz val="10"/>
        <color rgb="FFDEA900"/>
        <rFont val="Gadugi"/>
        <family val="2"/>
      </rPr>
      <t>yellow</t>
    </r>
    <r>
      <rPr>
        <sz val="10"/>
        <color theme="1"/>
        <rFont val="Gadugi"/>
        <family val="2"/>
      </rPr>
      <t xml:space="preserve"> or </t>
    </r>
    <r>
      <rPr>
        <b/>
        <sz val="10"/>
        <color rgb="FFFF0000"/>
        <rFont val="Gadugi"/>
        <family val="2"/>
      </rPr>
      <t>red</t>
    </r>
    <r>
      <rPr>
        <sz val="10"/>
        <color theme="1"/>
        <rFont val="Gadugi"/>
        <family val="2"/>
      </rPr>
      <t xml:space="preserve"> cells.</t>
    </r>
  </si>
  <si>
    <t>a. Hard Copy: signed and stamped original submission.</t>
  </si>
  <si>
    <t>b. Soft Copy: Excel Workbook completed to appropriate submission stage.</t>
  </si>
  <si>
    <t>2. Please submit a signed hard copy of the "Project Particulars" worksheet for each TES 1/TES 2 submission.</t>
  </si>
  <si>
    <t>1. TES submissions are to be done through email and hard copy original:</t>
  </si>
  <si>
    <t>3. Approvals will be conveyed through the approved soft copy Excel workbook being returned and email PDF of original hard copy.</t>
  </si>
  <si>
    <t>Please ensure that you have read the declaration carefully before checking and submitting your TES application.</t>
  </si>
  <si>
    <t>SLT</t>
  </si>
  <si>
    <t>Please note that checking the declarations checkboxes in acknowledgment and submitting the checked workbook is both essential, and legally binding.</t>
  </si>
  <si>
    <t>Required</t>
  </si>
  <si>
    <t>Official</t>
  </si>
  <si>
    <t>Optional</t>
  </si>
  <si>
    <t>Error</t>
  </si>
  <si>
    <t>Legend:</t>
  </si>
  <si>
    <t>We declare that the information in this application form and the supporting documents attached, are accurate and complete to the best of our knowledge.</t>
  </si>
  <si>
    <t>We understand that PSM may withhold or refuse reimbursement, or recover any reimbursement issued if the information is incorrect, misleading or misrepresented.</t>
  </si>
  <si>
    <t>Endorsed by:</t>
  </si>
  <si>
    <t>_________________</t>
  </si>
  <si>
    <t>Signature and Stamp</t>
  </si>
  <si>
    <t>Singature and Stamp</t>
  </si>
  <si>
    <t>Alt Qworks</t>
  </si>
  <si>
    <t>Superstructure - Frame</t>
  </si>
  <si>
    <t>Superstructure - Upper Floors</t>
  </si>
  <si>
    <t>Superstructure - Roof</t>
  </si>
  <si>
    <t>Superstructure - Roof Lights</t>
  </si>
  <si>
    <t>Superstructure - Staircases</t>
  </si>
  <si>
    <t>Superstructure - Windows</t>
  </si>
  <si>
    <t>Superstructure - External Walls</t>
  </si>
  <si>
    <t>Superstructure - Extenral Doors</t>
  </si>
  <si>
    <t>Superstructure - Internal Load Bearing Walls</t>
  </si>
  <si>
    <t>Superstructure - Partitions</t>
  </si>
  <si>
    <t>Superstructure - Internal Doors</t>
  </si>
  <si>
    <t>Superstructure - Ironmongery</t>
  </si>
  <si>
    <t>Finishes - Walls</t>
  </si>
  <si>
    <t>Finishes - Floor</t>
  </si>
  <si>
    <t>Finishes - Ceiling</t>
  </si>
  <si>
    <t>Finishes - Decoration</t>
  </si>
  <si>
    <t>Finishes - Fittings</t>
  </si>
  <si>
    <t>M&amp;E Services - Electrical</t>
  </si>
  <si>
    <t>M&amp;E Services - Sanitary and Water</t>
  </si>
  <si>
    <t>M&amp;E Services - Fire Protection</t>
  </si>
  <si>
    <t>M&amp;E Services - Lightning Protection</t>
  </si>
  <si>
    <t>Specialists' Fees</t>
  </si>
  <si>
    <t>Painter</t>
  </si>
  <si>
    <t>Specialist</t>
  </si>
  <si>
    <t>Investigation Works (Site)</t>
  </si>
  <si>
    <t>Investigation Works (Lab)</t>
  </si>
  <si>
    <r>
      <t xml:space="preserve">*For "Others" and "Other Consultants", details should be provided in the </t>
    </r>
    <r>
      <rPr>
        <b/>
        <sz val="8"/>
        <color theme="1"/>
        <rFont val="Gadugi"/>
        <family val="2"/>
      </rPr>
      <t>attached</t>
    </r>
    <r>
      <rPr>
        <sz val="8"/>
        <color theme="1"/>
        <rFont val="Gadugi"/>
        <family val="2"/>
      </rPr>
      <t xml:space="preserve"> supporting documents.</t>
    </r>
  </si>
  <si>
    <t>61 Stamford Road, #03-08 Stamford Court, Singapore 178892</t>
  </si>
  <si>
    <t>AC</t>
  </si>
  <si>
    <t>Original Approved TES 1</t>
  </si>
  <si>
    <t>TES 1 Application For Funding Approval</t>
  </si>
  <si>
    <t>Appropriate Documentation</t>
  </si>
  <si>
    <t>Appropriate Documents</t>
  </si>
  <si>
    <t>Consultant's Interim Certificate</t>
  </si>
  <si>
    <t>QS' Interim Valuation</t>
  </si>
  <si>
    <t>Specialist's Invoice</t>
  </si>
  <si>
    <t>This TES 1 Variation Order is approved.</t>
  </si>
  <si>
    <t>TES 1 Application For Funding Approval (Variation Order)</t>
  </si>
  <si>
    <t>New Qworks for consideration</t>
  </si>
  <si>
    <t>Ancillary vs Monument - contains works to ancillary structures? Does not? How is this applied? Will TES fund in full or not?</t>
  </si>
  <si>
    <t>For PSM's Comments</t>
  </si>
  <si>
    <t>Permit to Commence Work</t>
  </si>
  <si>
    <t>Commencement</t>
  </si>
  <si>
    <t>Proof of Work Commencement</t>
  </si>
  <si>
    <t>Invoice for Works</t>
  </si>
  <si>
    <t>Contractor's Invoice</t>
  </si>
  <si>
    <t>03775K MK 02</t>
  </si>
  <si>
    <t>99943L TS 14</t>
  </si>
  <si>
    <t>Completion Documents</t>
  </si>
  <si>
    <t>Certification of Statutory Completion</t>
  </si>
  <si>
    <t>Temporary Occupation Permit</t>
  </si>
  <si>
    <t>For Works at National Monuments (Before / During Works)</t>
  </si>
  <si>
    <t>TES 1 Application Form(s)</t>
  </si>
  <si>
    <t>Funding Application to use Tax Exempt Donations; Variations</t>
  </si>
  <si>
    <t>Please ensure iterative calculations are on. You can do this by going to "File" &gt; "Options" &gt; "Formulas" then checking the "Enable Iterative Calculations" checkbox.</t>
  </si>
  <si>
    <t>AAM</t>
  </si>
  <si>
    <t>AUS</t>
  </si>
  <si>
    <t>BVM</t>
  </si>
  <si>
    <t>OLL</t>
  </si>
  <si>
    <t>SPP</t>
  </si>
  <si>
    <t>CST</t>
  </si>
  <si>
    <t>GFM</t>
  </si>
  <si>
    <t>JM</t>
  </si>
  <si>
    <t>PSP</t>
  </si>
  <si>
    <t>KTW</t>
  </si>
  <si>
    <t>STT</t>
  </si>
  <si>
    <t>SAC</t>
  </si>
  <si>
    <t>SJC</t>
  </si>
  <si>
    <t>TS</t>
  </si>
  <si>
    <t>TAC</t>
  </si>
  <si>
    <t>YF</t>
  </si>
  <si>
    <t>YHC</t>
  </si>
  <si>
    <t>For PSM's Use:</t>
  </si>
  <si>
    <t>I declare that I have no conflict of interest in this project.</t>
  </si>
  <si>
    <t>I declare that I have no conflict of interest in this project</t>
  </si>
  <si>
    <t>PSM AB's approval has been granted via e-circulation with a majority.</t>
  </si>
  <si>
    <t>Security Systems</t>
  </si>
  <si>
    <t>Project Management Department</t>
  </si>
  <si>
    <t>Traditional Craftsmen</t>
  </si>
  <si>
    <t>Remarks</t>
  </si>
  <si>
    <t>PSM Officer
Name / Designation / Signature</t>
  </si>
  <si>
    <t>Approved Claim Amount 
(Official Use)</t>
  </si>
  <si>
    <t>For PSM Evaluating Officer's Use:</t>
  </si>
  <si>
    <t>Works have been completed in acccordance with TES 1 approval and documentation provided</t>
  </si>
  <si>
    <t>Claim amounts are in order and within the threshold approved in the applicant's approved TES 1/TES 1(VO)</t>
  </si>
  <si>
    <t xml:space="preserve">For PSM's Verifying Officer's Use: </t>
  </si>
  <si>
    <t>I verify that works are complete and claim amounts are in order.</t>
  </si>
  <si>
    <t>PSM Advisory Board Technical Committee's approval should be sought to amend works approved based on the submitted Variation Order.</t>
  </si>
  <si>
    <t>Approved Claim Amount
(Official Use)</t>
  </si>
  <si>
    <t>For PSM Evaluating Officer's Use</t>
  </si>
  <si>
    <t>PSM Verifying Officer
Name / Designation / Signature</t>
  </si>
  <si>
    <t>PSM Evaluating Officer
Name / Designation / Signature</t>
  </si>
  <si>
    <t>PSM Evalauting Officer
Name / Designation / 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</si>
</sst>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14809]dd/mm/yyyy;@"/>
  </numFmts>
  <fonts count="28" x14ac:knownFonts="1">
    <font>
      <sz val="11"/>
      <color theme="1"/>
      <name val="Calibri"/>
      <family val="2"/>
      <scheme val="minor"/>
    </font>
    <font>
      <sz val="11"/>
      <color theme="1"/>
      <name val="Gadugi"/>
      <family val="2"/>
    </font>
    <font>
      <b/>
      <u/>
      <sz val="11"/>
      <color theme="1"/>
      <name val="Gadugi"/>
      <family val="2"/>
    </font>
    <font>
      <b/>
      <u/>
      <sz val="10"/>
      <color theme="1"/>
      <name val="Gadugi"/>
      <family val="2"/>
    </font>
    <font>
      <sz val="10"/>
      <color theme="1"/>
      <name val="Gadugi"/>
      <family val="2"/>
    </font>
    <font>
      <b/>
      <sz val="10"/>
      <color theme="1"/>
      <name val="Gadugi"/>
      <family val="2"/>
    </font>
    <font>
      <sz val="11"/>
      <color theme="1"/>
      <name val="Calibri"/>
      <family val="2"/>
      <scheme val="minor"/>
    </font>
    <font>
      <sz val="9"/>
      <color theme="1"/>
      <name val="Gadugi"/>
      <family val="2"/>
    </font>
    <font>
      <sz val="8"/>
      <color theme="1"/>
      <name val="Gadugi"/>
      <family val="2"/>
    </font>
    <font>
      <b/>
      <sz val="8"/>
      <color theme="1"/>
      <name val="Gadugi"/>
      <family val="2"/>
    </font>
    <font>
      <b/>
      <u/>
      <sz val="14"/>
      <color theme="1"/>
      <name val="Gadugi"/>
      <family val="2"/>
    </font>
    <font>
      <u/>
      <sz val="10"/>
      <color theme="1"/>
      <name val="Gadugi"/>
      <family val="2"/>
    </font>
    <font>
      <sz val="10"/>
      <color theme="0"/>
      <name val="Gadugi"/>
      <family val="2"/>
    </font>
    <font>
      <u/>
      <sz val="11"/>
      <color theme="10"/>
      <name val="Calibri"/>
      <family val="2"/>
      <scheme val="minor"/>
    </font>
    <font>
      <b/>
      <sz val="8"/>
      <color theme="6" tint="-0.249977111117893"/>
      <name val="Gadugi"/>
      <family val="2"/>
    </font>
    <font>
      <b/>
      <sz val="10"/>
      <color rgb="FFFF0000"/>
      <name val="Gadugi"/>
      <family val="2"/>
    </font>
    <font>
      <b/>
      <sz val="11"/>
      <color theme="1"/>
      <name val="Calibri"/>
      <family val="2"/>
      <scheme val="minor"/>
    </font>
    <font>
      <sz val="11"/>
      <color theme="0"/>
      <name val="Calibri"/>
      <family val="2"/>
      <scheme val="minor"/>
    </font>
    <font>
      <b/>
      <u val="singleAccounting"/>
      <sz val="10"/>
      <name val="Gadugi"/>
      <family val="2"/>
    </font>
    <font>
      <b/>
      <u val="singleAccounting"/>
      <sz val="11"/>
      <color theme="1"/>
      <name val="Calibri"/>
      <family val="2"/>
      <scheme val="minor"/>
    </font>
    <font>
      <b/>
      <sz val="10"/>
      <color theme="3" tint="-0.249977111117893"/>
      <name val="Gadugi"/>
      <family val="2"/>
    </font>
    <font>
      <b/>
      <sz val="10"/>
      <color rgb="FFDEA900"/>
      <name val="Gadugi"/>
      <family val="2"/>
    </font>
    <font>
      <b/>
      <i/>
      <sz val="11"/>
      <color theme="1"/>
      <name val="Gadugi"/>
      <family val="2"/>
    </font>
    <font>
      <sz val="8"/>
      <color theme="1"/>
      <name val="Arial Narrow"/>
      <family val="2"/>
    </font>
    <font>
      <b/>
      <sz val="8"/>
      <color rgb="FFFF0000"/>
      <name val="Arial Narrow"/>
      <family val="2"/>
    </font>
    <font>
      <b/>
      <sz val="8"/>
      <color theme="6" tint="-0.249977111117893"/>
      <name val="Arial Narrow"/>
      <family val="2"/>
    </font>
    <font>
      <sz val="10"/>
      <color theme="1"/>
      <name val="Arial Narrow"/>
      <family val="2"/>
    </font>
    <font>
      <sz val="11"/>
      <name val="Calibri"/>
      <family val="2"/>
      <scheme val="minor"/>
    </font>
  </fonts>
  <fills count="6">
    <fill>
      <patternFill patternType="none"/>
    </fill>
    <fill>
      <patternFill patternType="gray125"/>
    </fill>
    <fill>
      <patternFill patternType="solid">
        <fgColor theme="1" tint="0.34998626667073579"/>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s>
  <cellStyleXfs count="3">
    <xf numFmtId="0" fontId="0" fillId="0" borderId="0"/>
    <xf numFmtId="164" fontId="6" fillId="0" borderId="0" applyFont="0" applyFill="0" applyBorder="0" applyAlignment="0" applyProtection="0"/>
    <xf numFmtId="0" fontId="13" fillId="0" borderId="0" applyNumberFormat="0" applyFill="0" applyBorder="0" applyAlignment="0" applyProtection="0"/>
  </cellStyleXfs>
  <cellXfs count="288">
    <xf numFmtId="0" fontId="0" fillId="0" borderId="0" xfId="0"/>
    <xf numFmtId="0" fontId="1" fillId="0" borderId="0" xfId="0" applyFont="1"/>
    <xf numFmtId="0" fontId="1" fillId="0" borderId="0" xfId="0" applyFont="1" applyAlignment="1">
      <alignment horizontal="left" wrapText="1"/>
    </xf>
    <xf numFmtId="0" fontId="1" fillId="0" borderId="0" xfId="0" applyFont="1" applyAlignment="1">
      <alignment horizontal="right" vertical="center"/>
    </xf>
    <xf numFmtId="0" fontId="4" fillId="0" borderId="0" xfId="0" applyFont="1"/>
    <xf numFmtId="0" fontId="5" fillId="0" borderId="0" xfId="0" applyFont="1"/>
    <xf numFmtId="0" fontId="5" fillId="0" borderId="0" xfId="0" applyFont="1" applyAlignment="1">
      <alignment horizontal="center"/>
    </xf>
    <xf numFmtId="0" fontId="4" fillId="0" borderId="0" xfId="0" applyFont="1" applyAlignment="1">
      <alignment horizontal="left"/>
    </xf>
    <xf numFmtId="0" fontId="7" fillId="0" borderId="0" xfId="0" applyFont="1" applyAlignment="1">
      <alignment horizontal="center"/>
    </xf>
    <xf numFmtId="0" fontId="1" fillId="0" borderId="1" xfId="0" applyFont="1" applyBorder="1"/>
    <xf numFmtId="164" fontId="8" fillId="0" borderId="1" xfId="1" applyFont="1" applyBorder="1" applyAlignment="1" applyProtection="1">
      <alignment wrapText="1"/>
    </xf>
    <xf numFmtId="164" fontId="8" fillId="0" borderId="1" xfId="1" applyFont="1" applyFill="1" applyBorder="1" applyAlignment="1" applyProtection="1">
      <alignment wrapText="1"/>
    </xf>
    <xf numFmtId="0" fontId="7" fillId="0" borderId="6" xfId="0" applyFont="1" applyBorder="1"/>
    <xf numFmtId="0" fontId="7" fillId="0" borderId="6" xfId="0" applyFont="1" applyBorder="1" applyAlignment="1">
      <alignment wrapText="1"/>
    </xf>
    <xf numFmtId="0" fontId="2" fillId="0" borderId="0" xfId="0" applyFont="1"/>
    <xf numFmtId="164" fontId="8" fillId="2" borderId="7" xfId="1" applyFont="1" applyFill="1" applyBorder="1" applyAlignment="1" applyProtection="1">
      <alignment wrapText="1"/>
    </xf>
    <xf numFmtId="164" fontId="8" fillId="2" borderId="9" xfId="1" applyFont="1" applyFill="1" applyBorder="1" applyAlignment="1" applyProtection="1">
      <alignment wrapText="1"/>
    </xf>
    <xf numFmtId="164" fontId="8" fillId="2" borderId="5" xfId="1" applyFont="1" applyFill="1" applyBorder="1" applyAlignment="1" applyProtection="1">
      <alignment wrapText="1"/>
    </xf>
    <xf numFmtId="164" fontId="8" fillId="2" borderId="1" xfId="1" applyFont="1" applyFill="1" applyBorder="1" applyAlignment="1" applyProtection="1">
      <alignment wrapText="1"/>
    </xf>
    <xf numFmtId="0" fontId="4" fillId="0" borderId="2" xfId="0" applyFont="1" applyBorder="1" applyAlignment="1">
      <alignment horizontal="center"/>
    </xf>
    <xf numFmtId="0" fontId="5" fillId="0" borderId="1" xfId="0" applyFont="1" applyBorder="1"/>
    <xf numFmtId="0" fontId="4" fillId="0" borderId="1" xfId="0" applyFont="1" applyBorder="1"/>
    <xf numFmtId="0" fontId="5" fillId="0" borderId="2" xfId="0" applyFont="1" applyBorder="1" applyAlignment="1">
      <alignment horizontal="center"/>
    </xf>
    <xf numFmtId="0" fontId="5" fillId="0" borderId="2" xfId="0" applyFont="1" applyBorder="1"/>
    <xf numFmtId="0" fontId="11" fillId="0" borderId="0" xfId="0" applyFont="1" applyAlignment="1">
      <alignment vertical="center" wrapText="1"/>
    </xf>
    <xf numFmtId="0" fontId="4" fillId="0" borderId="0" xfId="0" applyFont="1" applyAlignment="1">
      <alignment horizontal="center" wrapText="1"/>
    </xf>
    <xf numFmtId="0" fontId="11" fillId="0" borderId="0" xfId="0" applyFont="1"/>
    <xf numFmtId="0" fontId="12" fillId="0" borderId="0" xfId="0" applyFont="1" applyAlignment="1">
      <alignment wrapText="1"/>
    </xf>
    <xf numFmtId="0" fontId="12" fillId="0" borderId="0" xfId="0" applyFont="1"/>
    <xf numFmtId="165" fontId="4" fillId="0" borderId="0" xfId="0" applyNumberFormat="1" applyFont="1"/>
    <xf numFmtId="0" fontId="4" fillId="0" borderId="14" xfId="0" applyFont="1" applyBorder="1"/>
    <xf numFmtId="0" fontId="4" fillId="0" borderId="0" xfId="0" applyFont="1" applyAlignment="1">
      <alignment horizontal="center"/>
    </xf>
    <xf numFmtId="164" fontId="9" fillId="0" borderId="1" xfId="0" applyNumberFormat="1" applyFont="1" applyBorder="1" applyAlignment="1" applyProtection="1">
      <alignment wrapText="1"/>
      <protection hidden="1"/>
    </xf>
    <xf numFmtId="164" fontId="8" fillId="0" borderId="1" xfId="1" applyFont="1" applyBorder="1" applyAlignment="1" applyProtection="1">
      <alignment wrapText="1"/>
      <protection hidden="1"/>
    </xf>
    <xf numFmtId="164" fontId="8" fillId="0" borderId="2" xfId="1" applyFont="1" applyFill="1" applyBorder="1" applyAlignment="1" applyProtection="1">
      <alignment wrapText="1"/>
      <protection hidden="1"/>
    </xf>
    <xf numFmtId="164" fontId="8" fillId="0" borderId="2" xfId="1" applyFont="1" applyBorder="1" applyAlignment="1" applyProtection="1">
      <alignment wrapText="1"/>
      <protection hidden="1"/>
    </xf>
    <xf numFmtId="164" fontId="8" fillId="0" borderId="4" xfId="1" applyFont="1" applyBorder="1" applyAlignment="1" applyProtection="1">
      <alignment wrapText="1"/>
      <protection hidden="1"/>
    </xf>
    <xf numFmtId="164" fontId="8" fillId="0" borderId="11" xfId="1" applyFont="1" applyBorder="1" applyAlignment="1" applyProtection="1">
      <alignment wrapText="1"/>
    </xf>
    <xf numFmtId="164" fontId="8" fillId="0" borderId="12" xfId="1" applyFont="1" applyBorder="1" applyAlignment="1" applyProtection="1">
      <alignment wrapText="1"/>
    </xf>
    <xf numFmtId="164" fontId="9" fillId="0" borderId="1" xfId="1" applyFont="1" applyFill="1" applyBorder="1" applyAlignment="1" applyProtection="1">
      <alignment wrapText="1"/>
      <protection hidden="1"/>
    </xf>
    <xf numFmtId="0" fontId="10" fillId="0" borderId="0" xfId="0" applyFont="1"/>
    <xf numFmtId="0" fontId="8" fillId="0" borderId="1" xfId="0" applyFont="1" applyBorder="1" applyAlignment="1">
      <alignment horizontal="left" wrapText="1"/>
    </xf>
    <xf numFmtId="0" fontId="8" fillId="0" borderId="6" xfId="0" applyFont="1" applyBorder="1" applyAlignment="1">
      <alignment wrapText="1"/>
    </xf>
    <xf numFmtId="164" fontId="14" fillId="0" borderId="1" xfId="1" applyFont="1" applyBorder="1" applyAlignment="1" applyProtection="1">
      <alignment wrapText="1"/>
      <protection hidden="1"/>
    </xf>
    <xf numFmtId="165" fontId="15" fillId="0" borderId="0" xfId="0" applyNumberFormat="1" applyFont="1" applyProtection="1">
      <protection hidden="1"/>
    </xf>
    <xf numFmtId="0" fontId="8" fillId="0" borderId="1" xfId="0" applyFont="1" applyBorder="1" applyAlignment="1">
      <alignment wrapText="1"/>
    </xf>
    <xf numFmtId="0" fontId="8" fillId="0" borderId="6" xfId="0" applyFont="1" applyBorder="1"/>
    <xf numFmtId="0" fontId="8" fillId="0" borderId="11" xfId="0" applyFont="1" applyBorder="1" applyAlignment="1">
      <alignment horizontal="left" wrapText="1"/>
    </xf>
    <xf numFmtId="0" fontId="3" fillId="0" borderId="0" xfId="0" applyFont="1"/>
    <xf numFmtId="0" fontId="0" fillId="0" borderId="15" xfId="0" applyBorder="1"/>
    <xf numFmtId="164" fontId="19" fillId="0" borderId="0" xfId="0" applyNumberFormat="1" applyFont="1" applyProtection="1">
      <protection hidden="1"/>
    </xf>
    <xf numFmtId="0" fontId="8" fillId="0" borderId="8" xfId="0" applyFont="1" applyBorder="1" applyAlignment="1">
      <alignment wrapText="1"/>
    </xf>
    <xf numFmtId="164" fontId="8" fillId="0" borderId="6" xfId="1" applyFont="1" applyBorder="1" applyAlignment="1" applyProtection="1">
      <alignment wrapText="1"/>
    </xf>
    <xf numFmtId="164" fontId="8" fillId="0" borderId="14" xfId="1" applyFont="1" applyBorder="1" applyAlignment="1" applyProtection="1">
      <alignment wrapText="1"/>
    </xf>
    <xf numFmtId="0" fontId="8" fillId="0" borderId="7" xfId="0" applyFont="1" applyBorder="1" applyAlignment="1">
      <alignment wrapText="1"/>
    </xf>
    <xf numFmtId="0" fontId="8" fillId="0" borderId="9" xfId="0" applyFont="1" applyBorder="1" applyAlignment="1">
      <alignment wrapText="1"/>
    </xf>
    <xf numFmtId="164" fontId="8" fillId="0" borderId="7" xfId="1" applyFont="1" applyBorder="1" applyAlignment="1" applyProtection="1">
      <alignment wrapText="1"/>
    </xf>
    <xf numFmtId="164" fontId="8" fillId="0" borderId="0" xfId="1" applyFont="1" applyBorder="1" applyAlignment="1" applyProtection="1">
      <alignment wrapText="1"/>
    </xf>
    <xf numFmtId="0" fontId="8" fillId="0" borderId="0" xfId="0" applyFont="1" applyAlignment="1">
      <alignment wrapText="1"/>
    </xf>
    <xf numFmtId="164" fontId="8" fillId="0" borderId="13" xfId="1" applyFont="1" applyBorder="1" applyAlignment="1" applyProtection="1">
      <alignment wrapText="1"/>
    </xf>
    <xf numFmtId="164" fontId="8" fillId="0" borderId="0" xfId="1" applyFont="1" applyFill="1" applyBorder="1" applyAlignment="1" applyProtection="1">
      <alignment wrapText="1"/>
    </xf>
    <xf numFmtId="0" fontId="4" fillId="0" borderId="0" xfId="0" applyFont="1" applyAlignment="1">
      <alignment wrapText="1"/>
    </xf>
    <xf numFmtId="0" fontId="4" fillId="0" borderId="15" xfId="0" applyFont="1" applyBorder="1"/>
    <xf numFmtId="0" fontId="17" fillId="0" borderId="0" xfId="0" applyFont="1" applyProtection="1">
      <protection locked="0"/>
    </xf>
    <xf numFmtId="0" fontId="12" fillId="0" borderId="0" xfId="0" applyFont="1" applyAlignment="1" applyProtection="1">
      <alignment wrapText="1"/>
      <protection locked="0"/>
    </xf>
    <xf numFmtId="0" fontId="12" fillId="0" borderId="0" xfId="0" applyFont="1" applyProtection="1">
      <protection locked="0"/>
    </xf>
    <xf numFmtId="0" fontId="4" fillId="0" borderId="0" xfId="0" applyFont="1" applyAlignment="1" applyProtection="1">
      <alignment horizontal="left"/>
      <protection locked="0"/>
    </xf>
    <xf numFmtId="0" fontId="1" fillId="0" borderId="0" xfId="0" applyFont="1" applyProtection="1">
      <protection hidden="1"/>
    </xf>
    <xf numFmtId="0" fontId="0" fillId="0" borderId="0" xfId="0" applyProtection="1">
      <protection hidden="1"/>
    </xf>
    <xf numFmtId="0" fontId="8" fillId="0" borderId="1" xfId="0" applyFont="1" applyBorder="1" applyAlignment="1">
      <alignment horizontal="right"/>
    </xf>
    <xf numFmtId="0" fontId="8" fillId="0" borderId="0" xfId="0" applyFont="1"/>
    <xf numFmtId="165" fontId="15" fillId="0" borderId="17" xfId="0" applyNumberFormat="1" applyFont="1" applyBorder="1" applyAlignment="1" applyProtection="1">
      <alignment vertical="center"/>
      <protection hidden="1"/>
    </xf>
    <xf numFmtId="0" fontId="4" fillId="0" borderId="17" xfId="0" applyFont="1" applyBorder="1"/>
    <xf numFmtId="0" fontId="9" fillId="0" borderId="0" xfId="0" applyFont="1"/>
    <xf numFmtId="0" fontId="9" fillId="0" borderId="0" xfId="0" applyFont="1" applyAlignment="1">
      <alignment horizontal="center"/>
    </xf>
    <xf numFmtId="0" fontId="9" fillId="0" borderId="0" xfId="0" applyFont="1" applyAlignment="1">
      <alignment horizontal="right"/>
    </xf>
    <xf numFmtId="0" fontId="9" fillId="0" borderId="15" xfId="0" applyFont="1" applyBorder="1"/>
    <xf numFmtId="0" fontId="8" fillId="0" borderId="15" xfId="0" applyFont="1" applyBorder="1"/>
    <xf numFmtId="0" fontId="1" fillId="0" borderId="15" xfId="0" applyFont="1" applyBorder="1"/>
    <xf numFmtId="0" fontId="9" fillId="0" borderId="0" xfId="0" applyFont="1" applyProtection="1">
      <protection hidden="1"/>
    </xf>
    <xf numFmtId="0" fontId="9" fillId="0" borderId="0" xfId="0" applyFont="1" applyAlignment="1" applyProtection="1">
      <alignment horizontal="right"/>
      <protection hidden="1"/>
    </xf>
    <xf numFmtId="0" fontId="9" fillId="0" borderId="0" xfId="0" applyFont="1" applyAlignment="1">
      <alignment wrapText="1"/>
    </xf>
    <xf numFmtId="0" fontId="4" fillId="0" borderId="15" xfId="0" applyFont="1" applyBorder="1" applyAlignment="1">
      <alignment wrapText="1"/>
    </xf>
    <xf numFmtId="0" fontId="5" fillId="0" borderId="0" xfId="0" applyFont="1" applyAlignment="1">
      <alignment wrapText="1"/>
    </xf>
    <xf numFmtId="0" fontId="9" fillId="0" borderId="0" xfId="0" applyFont="1" applyAlignment="1" applyProtection="1">
      <alignment horizontal="center" wrapText="1"/>
      <protection hidden="1"/>
    </xf>
    <xf numFmtId="0" fontId="9" fillId="0" borderId="0" xfId="0" applyFont="1" applyAlignment="1" applyProtection="1">
      <alignment wrapText="1"/>
      <protection hidden="1"/>
    </xf>
    <xf numFmtId="0" fontId="5" fillId="0" borderId="14" xfId="0" applyFont="1" applyBorder="1" applyProtection="1">
      <protection hidden="1"/>
    </xf>
    <xf numFmtId="0" fontId="5" fillId="0" borderId="0" xfId="0" applyFont="1" applyProtection="1">
      <protection hidden="1"/>
    </xf>
    <xf numFmtId="0" fontId="9" fillId="0" borderId="14" xfId="0" applyFont="1" applyBorder="1"/>
    <xf numFmtId="0" fontId="9" fillId="0" borderId="0" xfId="0" applyFont="1" applyAlignment="1" applyProtection="1">
      <alignment vertical="top"/>
      <protection hidden="1"/>
    </xf>
    <xf numFmtId="0" fontId="2" fillId="0" borderId="0" xfId="0" applyFont="1" applyAlignment="1">
      <alignment horizontal="center"/>
    </xf>
    <xf numFmtId="0" fontId="16" fillId="0" borderId="0" xfId="0" applyFont="1" applyProtection="1">
      <protection hidden="1"/>
    </xf>
    <xf numFmtId="0" fontId="0" fillId="4" borderId="0" xfId="0" applyFill="1" applyProtection="1">
      <protection hidden="1"/>
    </xf>
    <xf numFmtId="0" fontId="0" fillId="5" borderId="0" xfId="0" applyFill="1" applyProtection="1">
      <protection hidden="1"/>
    </xf>
    <xf numFmtId="0" fontId="0" fillId="3" borderId="0" xfId="0" applyFill="1" applyProtection="1">
      <protection hidden="1"/>
    </xf>
    <xf numFmtId="0" fontId="12" fillId="0" borderId="0" xfId="0" applyFont="1" applyAlignment="1" applyProtection="1">
      <alignment wrapText="1"/>
      <protection locked="0" hidden="1"/>
    </xf>
    <xf numFmtId="0" fontId="12" fillId="0" borderId="0" xfId="0" applyFont="1" applyProtection="1">
      <protection locked="0" hidden="1"/>
    </xf>
    <xf numFmtId="0" fontId="10" fillId="0" borderId="0" xfId="0" applyFont="1" applyAlignment="1">
      <alignment horizontal="center"/>
    </xf>
    <xf numFmtId="164" fontId="8" fillId="0" borderId="5" xfId="1" applyFont="1" applyBorder="1" applyAlignment="1" applyProtection="1">
      <alignment wrapText="1"/>
      <protection hidden="1"/>
    </xf>
    <xf numFmtId="164" fontId="8" fillId="0" borderId="5" xfId="1" applyFont="1" applyBorder="1" applyAlignment="1" applyProtection="1">
      <alignment wrapText="1"/>
    </xf>
    <xf numFmtId="0" fontId="4" fillId="0" borderId="0" xfId="0" applyFont="1" applyAlignment="1">
      <alignment horizontal="center" vertical="center" wrapText="1"/>
    </xf>
    <xf numFmtId="0" fontId="9" fillId="0" borderId="0" xfId="0" applyFont="1" applyAlignment="1" applyProtection="1">
      <alignment horizontal="right" vertical="top"/>
      <protection hidden="1"/>
    </xf>
    <xf numFmtId="0" fontId="22" fillId="0" borderId="0" xfId="0" applyFont="1" applyAlignment="1">
      <alignment horizontal="center"/>
    </xf>
    <xf numFmtId="0" fontId="4" fillId="0" borderId="3" xfId="0" applyFont="1" applyBorder="1"/>
    <xf numFmtId="0" fontId="23" fillId="0" borderId="11" xfId="0" applyFont="1" applyBorder="1" applyAlignment="1" applyProtection="1">
      <alignment horizontal="center"/>
      <protection hidden="1"/>
    </xf>
    <xf numFmtId="0" fontId="23" fillId="0" borderId="6" xfId="0" applyFont="1" applyBorder="1" applyAlignment="1" applyProtection="1">
      <alignment horizontal="center"/>
      <protection hidden="1"/>
    </xf>
    <xf numFmtId="164" fontId="23" fillId="0" borderId="6" xfId="1" applyFont="1" applyBorder="1" applyAlignment="1" applyProtection="1">
      <alignment horizontal="center"/>
      <protection hidden="1"/>
    </xf>
    <xf numFmtId="164" fontId="23" fillId="0" borderId="8" xfId="1" applyFont="1" applyBorder="1" applyAlignment="1" applyProtection="1">
      <alignment horizontal="center"/>
      <protection hidden="1"/>
    </xf>
    <xf numFmtId="164" fontId="23" fillId="0" borderId="14" xfId="1" applyFont="1" applyBorder="1" applyProtection="1">
      <protection hidden="1"/>
    </xf>
    <xf numFmtId="164" fontId="23" fillId="0" borderId="6" xfId="1" applyFont="1" applyBorder="1" applyProtection="1"/>
    <xf numFmtId="0" fontId="23" fillId="0" borderId="12" xfId="0" applyFont="1" applyBorder="1" applyAlignment="1" applyProtection="1">
      <alignment horizontal="center"/>
      <protection hidden="1"/>
    </xf>
    <xf numFmtId="0" fontId="23" fillId="0" borderId="7" xfId="0" applyFont="1" applyBorder="1" applyAlignment="1" applyProtection="1">
      <alignment horizontal="center"/>
      <protection hidden="1"/>
    </xf>
    <xf numFmtId="164" fontId="23" fillId="0" borderId="7" xfId="1" applyFont="1" applyBorder="1" applyAlignment="1" applyProtection="1">
      <alignment horizontal="center"/>
      <protection hidden="1"/>
    </xf>
    <xf numFmtId="164" fontId="23" fillId="0" borderId="9" xfId="1" applyFont="1" applyBorder="1" applyAlignment="1" applyProtection="1">
      <alignment horizontal="center"/>
      <protection hidden="1"/>
    </xf>
    <xf numFmtId="164" fontId="23" fillId="0" borderId="0" xfId="1" applyFont="1" applyBorder="1" applyProtection="1">
      <protection hidden="1"/>
    </xf>
    <xf numFmtId="164" fontId="23" fillId="0" borderId="7" xfId="1" applyFont="1" applyBorder="1" applyProtection="1"/>
    <xf numFmtId="164" fontId="23" fillId="0" borderId="1" xfId="0" applyNumberFormat="1" applyFont="1" applyBorder="1" applyProtection="1">
      <protection hidden="1"/>
    </xf>
    <xf numFmtId="164" fontId="23" fillId="0" borderId="4" xfId="1" applyFont="1" applyFill="1" applyBorder="1" applyProtection="1">
      <protection hidden="1"/>
    </xf>
    <xf numFmtId="164" fontId="23" fillId="0" borderId="8" xfId="1" applyFont="1" applyBorder="1" applyProtection="1">
      <protection hidden="1"/>
    </xf>
    <xf numFmtId="164" fontId="23" fillId="0" borderId="6" xfId="1" applyFont="1" applyBorder="1" applyProtection="1">
      <protection hidden="1"/>
    </xf>
    <xf numFmtId="164" fontId="23" fillId="0" borderId="11" xfId="1" applyFont="1" applyBorder="1" applyProtection="1"/>
    <xf numFmtId="164" fontId="23" fillId="0" borderId="9" xfId="1" applyFont="1" applyBorder="1" applyProtection="1">
      <protection hidden="1"/>
    </xf>
    <xf numFmtId="164" fontId="23" fillId="0" borderId="7" xfId="1" applyFont="1" applyBorder="1" applyProtection="1">
      <protection hidden="1"/>
    </xf>
    <xf numFmtId="164" fontId="23" fillId="0" borderId="12" xfId="1" applyFont="1" applyBorder="1" applyProtection="1"/>
    <xf numFmtId="164" fontId="23" fillId="0" borderId="10" xfId="1" applyFont="1" applyBorder="1" applyProtection="1">
      <protection hidden="1"/>
    </xf>
    <xf numFmtId="164" fontId="23" fillId="0" borderId="5" xfId="1" applyFont="1" applyBorder="1" applyProtection="1">
      <protection hidden="1"/>
    </xf>
    <xf numFmtId="164" fontId="23" fillId="0" borderId="13" xfId="1" applyFont="1" applyBorder="1" applyProtection="1"/>
    <xf numFmtId="164" fontId="23" fillId="0" borderId="5" xfId="0" applyNumberFormat="1" applyFont="1" applyBorder="1" applyProtection="1">
      <protection hidden="1"/>
    </xf>
    <xf numFmtId="164" fontId="23" fillId="0" borderId="1" xfId="1" applyFont="1" applyBorder="1" applyProtection="1">
      <protection hidden="1"/>
    </xf>
    <xf numFmtId="164" fontId="23" fillId="0" borderId="1" xfId="1" applyFont="1" applyBorder="1" applyProtection="1"/>
    <xf numFmtId="164" fontId="24" fillId="0" borderId="1" xfId="1" applyFont="1" applyBorder="1" applyProtection="1">
      <protection hidden="1"/>
    </xf>
    <xf numFmtId="164" fontId="25" fillId="0" borderId="1" xfId="1" applyFont="1" applyBorder="1" applyProtection="1">
      <protection hidden="1"/>
    </xf>
    <xf numFmtId="0" fontId="26" fillId="0" borderId="0" xfId="0" applyFont="1"/>
    <xf numFmtId="0" fontId="23" fillId="0" borderId="0" xfId="0" applyFont="1" applyAlignment="1">
      <alignment horizontal="center"/>
    </xf>
    <xf numFmtId="0" fontId="23" fillId="0" borderId="0" xfId="0" applyFont="1"/>
    <xf numFmtId="164" fontId="23" fillId="0" borderId="14" xfId="1" applyFont="1" applyBorder="1" applyAlignment="1" applyProtection="1">
      <alignment horizontal="center"/>
      <protection hidden="1"/>
    </xf>
    <xf numFmtId="164" fontId="23" fillId="0" borderId="0" xfId="1" applyFont="1" applyBorder="1" applyAlignment="1" applyProtection="1">
      <alignment horizontal="center"/>
      <protection hidden="1"/>
    </xf>
    <xf numFmtId="0" fontId="23" fillId="0" borderId="5" xfId="0" applyFont="1" applyBorder="1" applyAlignment="1" applyProtection="1">
      <alignment horizontal="center"/>
      <protection hidden="1"/>
    </xf>
    <xf numFmtId="164" fontId="23" fillId="0" borderId="5" xfId="1" applyFont="1" applyBorder="1" applyAlignment="1" applyProtection="1">
      <alignment horizontal="center"/>
      <protection hidden="1"/>
    </xf>
    <xf numFmtId="0" fontId="23" fillId="0" borderId="13" xfId="0" applyFont="1" applyBorder="1" applyAlignment="1" applyProtection="1">
      <alignment horizontal="center"/>
      <protection hidden="1"/>
    </xf>
    <xf numFmtId="164" fontId="23" fillId="0" borderId="11" xfId="1" applyFont="1" applyBorder="1" applyProtection="1">
      <protection hidden="1"/>
    </xf>
    <xf numFmtId="164" fontId="23" fillId="0" borderId="12" xfId="1" applyFont="1" applyBorder="1" applyProtection="1">
      <protection hidden="1"/>
    </xf>
    <xf numFmtId="164" fontId="23" fillId="0" borderId="13" xfId="1" applyFont="1" applyBorder="1" applyProtection="1">
      <protection hidden="1"/>
    </xf>
    <xf numFmtId="0" fontId="17" fillId="0" borderId="0" xfId="0" applyFont="1"/>
    <xf numFmtId="0" fontId="5" fillId="0" borderId="16" xfId="0" applyFont="1" applyBorder="1"/>
    <xf numFmtId="0" fontId="4" fillId="0" borderId="16" xfId="0" applyFont="1" applyBorder="1"/>
    <xf numFmtId="14" fontId="4" fillId="0" borderId="0" xfId="0" applyNumberFormat="1" applyFont="1"/>
    <xf numFmtId="0" fontId="0" fillId="0" borderId="15" xfId="0" applyBorder="1" applyAlignment="1">
      <alignment horizontal="center"/>
    </xf>
    <xf numFmtId="0" fontId="0" fillId="0" borderId="0" xfId="0" applyProtection="1">
      <protection locked="0"/>
    </xf>
    <xf numFmtId="0" fontId="27" fillId="0" borderId="0" xfId="0" applyFont="1" applyProtection="1">
      <protection hidden="1"/>
    </xf>
    <xf numFmtId="0" fontId="0" fillId="0" borderId="0" xfId="0" applyAlignment="1" applyProtection="1">
      <alignment wrapText="1"/>
      <protection hidden="1"/>
    </xf>
    <xf numFmtId="0" fontId="0" fillId="0" borderId="14" xfId="0" applyBorder="1"/>
    <xf numFmtId="0" fontId="0" fillId="0" borderId="16" xfId="0" applyBorder="1"/>
    <xf numFmtId="0" fontId="8" fillId="0" borderId="1" xfId="0" applyFont="1" applyBorder="1"/>
    <xf numFmtId="0" fontId="4" fillId="0" borderId="0" xfId="0" applyFont="1" applyAlignment="1">
      <alignment horizontal="left" wrapText="1"/>
    </xf>
    <xf numFmtId="0" fontId="4" fillId="0" borderId="0" xfId="0" applyFont="1" applyAlignment="1">
      <alignment vertical="top" wrapText="1"/>
    </xf>
    <xf numFmtId="0" fontId="4" fillId="0" borderId="0" xfId="0" applyFont="1" applyAlignment="1">
      <alignment wrapText="1"/>
    </xf>
    <xf numFmtId="0" fontId="4" fillId="0" borderId="0" xfId="0" applyFont="1"/>
    <xf numFmtId="0" fontId="3" fillId="0" borderId="0" xfId="0" applyFont="1" applyAlignment="1">
      <alignment wrapText="1"/>
    </xf>
    <xf numFmtId="0" fontId="4" fillId="0" borderId="0" xfId="0" applyFont="1" applyAlignment="1">
      <alignment horizontal="center"/>
    </xf>
    <xf numFmtId="0" fontId="7" fillId="0" borderId="1" xfId="0" applyFont="1" applyBorder="1" applyAlignment="1">
      <alignment horizontal="left"/>
    </xf>
    <xf numFmtId="0" fontId="5" fillId="0" borderId="0" xfId="0" applyFont="1" applyAlignment="1">
      <alignment horizontal="center"/>
    </xf>
    <xf numFmtId="0" fontId="9" fillId="0" borderId="0" xfId="0" applyFont="1" applyAlignment="1" applyProtection="1">
      <alignment horizontal="center"/>
      <protection hidden="1"/>
    </xf>
    <xf numFmtId="0" fontId="4" fillId="0" borderId="4" xfId="0" applyFont="1" applyBorder="1" applyAlignment="1">
      <alignment horizontal="center"/>
    </xf>
    <xf numFmtId="0" fontId="4" fillId="0" borderId="3" xfId="0" applyFont="1" applyBorder="1" applyAlignment="1">
      <alignment horizontal="center"/>
    </xf>
    <xf numFmtId="0" fontId="5" fillId="0" borderId="4" xfId="0" applyFont="1" applyBorder="1" applyAlignment="1">
      <alignment horizontal="left"/>
    </xf>
    <xf numFmtId="0" fontId="5" fillId="0" borderId="3" xfId="0" applyFont="1" applyBorder="1" applyAlignment="1">
      <alignment horizontal="left"/>
    </xf>
    <xf numFmtId="0" fontId="5" fillId="0" borderId="2"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13" fillId="0" borderId="4" xfId="2" applyBorder="1" applyAlignment="1" applyProtection="1">
      <alignment horizontal="left"/>
    </xf>
    <xf numFmtId="0" fontId="4" fillId="0" borderId="3" xfId="0" applyFont="1" applyBorder="1" applyAlignment="1">
      <alignment horizontal="left"/>
    </xf>
    <xf numFmtId="0" fontId="4" fillId="0" borderId="2" xfId="0" applyFont="1" applyBorder="1" applyAlignment="1">
      <alignment horizontal="left"/>
    </xf>
    <xf numFmtId="0" fontId="13" fillId="0" borderId="1" xfId="2" applyBorder="1" applyAlignment="1" applyProtection="1">
      <alignment horizontal="left"/>
    </xf>
    <xf numFmtId="0" fontId="4" fillId="0" borderId="4" xfId="0" applyFont="1" applyBorder="1" applyAlignment="1">
      <alignment horizontal="left"/>
    </xf>
    <xf numFmtId="0" fontId="5" fillId="0" borderId="0" xfId="0" applyFont="1" applyAlignment="1">
      <alignment horizontal="left"/>
    </xf>
    <xf numFmtId="0" fontId="2" fillId="0" borderId="0" xfId="0" applyFont="1" applyAlignment="1">
      <alignment horizontal="center"/>
    </xf>
    <xf numFmtId="0" fontId="3" fillId="0" borderId="1" xfId="0" applyFont="1" applyBorder="1" applyAlignment="1">
      <alignment horizontal="left"/>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applyAlignment="1">
      <alignment horizontal="left" vertical="top" wrapText="1"/>
    </xf>
    <xf numFmtId="0" fontId="4" fillId="0" borderId="1" xfId="0" applyFont="1" applyBorder="1" applyAlignment="1" applyProtection="1">
      <alignment horizontal="center"/>
      <protection hidden="1"/>
    </xf>
    <xf numFmtId="0" fontId="3" fillId="0" borderId="1" xfId="0" applyFont="1" applyBorder="1" applyAlignment="1">
      <alignment horizontal="center" vertical="top"/>
    </xf>
    <xf numFmtId="0" fontId="3" fillId="0" borderId="1" xfId="0" applyFont="1" applyBorder="1" applyAlignment="1">
      <alignment horizontal="left" vertical="top"/>
    </xf>
    <xf numFmtId="0" fontId="4" fillId="0" borderId="4" xfId="0" applyFont="1" applyBorder="1" applyAlignment="1" applyProtection="1">
      <alignment horizontal="left" vertical="center"/>
      <protection hidden="1"/>
    </xf>
    <xf numFmtId="0" fontId="4" fillId="0" borderId="3"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4" xfId="0" applyFont="1" applyBorder="1" applyAlignment="1">
      <alignment horizontal="left" vertical="center"/>
    </xf>
    <xf numFmtId="0" fontId="4" fillId="0" borderId="3" xfId="0" applyFont="1" applyBorder="1" applyAlignment="1">
      <alignment horizontal="left" vertical="center"/>
    </xf>
    <xf numFmtId="0" fontId="4" fillId="0" borderId="0" xfId="0" applyFont="1" applyAlignment="1">
      <alignment vertical="center" wrapText="1"/>
    </xf>
    <xf numFmtId="0" fontId="8" fillId="0" borderId="0" xfId="0" applyFont="1" applyAlignment="1">
      <alignment horizontal="left" wrapText="1"/>
    </xf>
    <xf numFmtId="0" fontId="9" fillId="0" borderId="0" xfId="0" applyFont="1" applyAlignment="1" applyProtection="1">
      <alignment horizontal="center" wrapText="1"/>
      <protection hidden="1"/>
    </xf>
    <xf numFmtId="0" fontId="9" fillId="0" borderId="0" xfId="0" applyFont="1" applyAlignment="1" applyProtection="1">
      <alignment horizontal="right" wrapText="1"/>
      <protection hidden="1"/>
    </xf>
    <xf numFmtId="0" fontId="5" fillId="0" borderId="0" xfId="0" applyFont="1" applyAlignment="1">
      <alignment wrapText="1"/>
    </xf>
    <xf numFmtId="0" fontId="4" fillId="0" borderId="17" xfId="0" applyFont="1" applyBorder="1"/>
    <xf numFmtId="0" fontId="5" fillId="0" borderId="0" xfId="0" applyFont="1"/>
    <xf numFmtId="0" fontId="5" fillId="0" borderId="3" xfId="0" applyFont="1" applyBorder="1" applyAlignment="1">
      <alignment horizontal="center"/>
    </xf>
    <xf numFmtId="0" fontId="10" fillId="0" borderId="0" xfId="0" applyFont="1" applyAlignment="1">
      <alignment horizontal="center"/>
    </xf>
    <xf numFmtId="0" fontId="8" fillId="0" borderId="1" xfId="0" applyFont="1" applyBorder="1" applyAlignment="1">
      <alignment horizontal="right" wrapText="1"/>
    </xf>
    <xf numFmtId="0" fontId="9" fillId="0" borderId="4" xfId="0" applyFont="1" applyBorder="1" applyAlignment="1">
      <alignment horizontal="right" wrapText="1"/>
    </xf>
    <xf numFmtId="0" fontId="9" fillId="0" borderId="2" xfId="0" applyFont="1" applyBorder="1" applyAlignment="1">
      <alignment horizontal="right" wrapText="1"/>
    </xf>
    <xf numFmtId="0" fontId="8" fillId="0" borderId="4" xfId="0" applyFont="1" applyBorder="1" applyAlignment="1">
      <alignment horizontal="left" wrapText="1"/>
    </xf>
    <xf numFmtId="0" fontId="8" fillId="0" borderId="2" xfId="0" applyFont="1" applyBorder="1" applyAlignment="1">
      <alignment horizontal="left" wrapText="1"/>
    </xf>
    <xf numFmtId="0" fontId="8" fillId="0" borderId="9" xfId="0" applyFont="1" applyBorder="1" applyAlignment="1">
      <alignment horizontal="left" wrapText="1"/>
    </xf>
    <xf numFmtId="0" fontId="8" fillId="0" borderId="12" xfId="0" applyFont="1" applyBorder="1" applyAlignment="1">
      <alignment horizontal="left" wrapText="1"/>
    </xf>
    <xf numFmtId="0" fontId="8" fillId="0" borderId="4" xfId="0" applyFont="1" applyBorder="1" applyAlignment="1">
      <alignment horizontal="right" wrapText="1"/>
    </xf>
    <xf numFmtId="0" fontId="8" fillId="0" borderId="2" xfId="0" applyFont="1" applyBorder="1" applyAlignment="1">
      <alignment horizontal="right" wrapText="1"/>
    </xf>
    <xf numFmtId="0" fontId="8" fillId="0" borderId="10" xfId="0" applyFont="1" applyBorder="1" applyAlignment="1">
      <alignment horizontal="left" wrapText="1"/>
    </xf>
    <xf numFmtId="0" fontId="8" fillId="0" borderId="13" xfId="0" applyFont="1" applyBorder="1" applyAlignment="1">
      <alignment horizontal="left" wrapText="1"/>
    </xf>
    <xf numFmtId="0" fontId="0" fillId="0" borderId="14" xfId="0" applyBorder="1" applyAlignment="1">
      <alignment vertical="top" wrapText="1"/>
    </xf>
    <xf numFmtId="0" fontId="0" fillId="0" borderId="14" xfId="0" applyBorder="1" applyAlignment="1">
      <alignment vertical="top"/>
    </xf>
    <xf numFmtId="0" fontId="4" fillId="0" borderId="0" xfId="0" applyFont="1" applyAlignment="1">
      <alignment horizontal="center" wrapText="1"/>
    </xf>
    <xf numFmtId="0" fontId="4" fillId="0" borderId="0" xfId="0" applyFont="1" applyProtection="1">
      <protection hidden="1"/>
    </xf>
    <xf numFmtId="0" fontId="12" fillId="0" borderId="0" xfId="0" applyFont="1" applyProtection="1">
      <protection locked="0"/>
    </xf>
    <xf numFmtId="0" fontId="11" fillId="0" borderId="0" xfId="0" applyFont="1"/>
    <xf numFmtId="0" fontId="0" fillId="0" borderId="0" xfId="0" applyAlignment="1" applyProtection="1">
      <alignment wrapText="1"/>
      <protection hidden="1"/>
    </xf>
    <xf numFmtId="0" fontId="5" fillId="0" borderId="0" xfId="0" applyFont="1" applyAlignment="1" applyProtection="1">
      <alignment wrapText="1"/>
      <protection hidden="1"/>
    </xf>
    <xf numFmtId="0" fontId="0" fillId="0" borderId="15" xfId="0" applyBorder="1"/>
    <xf numFmtId="0" fontId="16" fillId="0" borderId="0" xfId="0" applyFont="1"/>
    <xf numFmtId="14" fontId="16" fillId="0" borderId="0" xfId="0" applyNumberFormat="1" applyFont="1" applyProtection="1">
      <protection hidden="1"/>
    </xf>
    <xf numFmtId="0" fontId="12" fillId="0" borderId="0" xfId="0" applyFont="1" applyAlignment="1" applyProtection="1">
      <alignment horizontal="center"/>
      <protection locked="0"/>
    </xf>
    <xf numFmtId="0" fontId="12" fillId="0" borderId="0" xfId="0" applyFont="1" applyAlignment="1" applyProtection="1">
      <alignment wrapText="1"/>
      <protection hidden="1"/>
    </xf>
    <xf numFmtId="0" fontId="8" fillId="0" borderId="1" xfId="0" applyFont="1" applyBorder="1" applyAlignment="1">
      <alignment horizontal="right"/>
    </xf>
    <xf numFmtId="164" fontId="23" fillId="0" borderId="1" xfId="1" applyFont="1" applyBorder="1" applyProtection="1"/>
    <xf numFmtId="0" fontId="9" fillId="0" borderId="1" xfId="0" applyFont="1" applyBorder="1" applyAlignment="1">
      <alignment horizontal="right"/>
    </xf>
    <xf numFmtId="164" fontId="23" fillId="0" borderId="1" xfId="1" applyFont="1" applyBorder="1" applyProtection="1">
      <protection hidden="1"/>
    </xf>
    <xf numFmtId="0" fontId="0" fillId="0" borderId="15" xfId="0" applyBorder="1" applyAlignment="1">
      <alignment horizontal="center"/>
    </xf>
    <xf numFmtId="0" fontId="23" fillId="0" borderId="9" xfId="0" applyFont="1" applyBorder="1" applyProtection="1">
      <protection hidden="1"/>
    </xf>
    <xf numFmtId="0" fontId="23" fillId="0" borderId="0" xfId="0" applyFont="1" applyProtection="1">
      <protection hidden="1"/>
    </xf>
    <xf numFmtId="164" fontId="23" fillId="0" borderId="1" xfId="0" applyNumberFormat="1" applyFont="1" applyBorder="1" applyProtection="1">
      <protection hidden="1"/>
    </xf>
    <xf numFmtId="0" fontId="23" fillId="0" borderId="1" xfId="0" applyFont="1" applyBorder="1" applyProtection="1">
      <protection hidden="1"/>
    </xf>
    <xf numFmtId="164" fontId="23" fillId="0" borderId="9" xfId="1" applyFont="1" applyBorder="1" applyAlignment="1" applyProtection="1">
      <alignment horizontal="center"/>
    </xf>
    <xf numFmtId="164" fontId="23" fillId="0" borderId="12" xfId="1" applyFont="1" applyBorder="1" applyAlignment="1" applyProtection="1">
      <alignment horizontal="center"/>
    </xf>
    <xf numFmtId="0" fontId="23" fillId="0" borderId="10" xfId="0" applyFont="1" applyBorder="1" applyProtection="1">
      <protection hidden="1"/>
    </xf>
    <xf numFmtId="0" fontId="23" fillId="0" borderId="15" xfId="0" applyFont="1" applyBorder="1" applyProtection="1">
      <protection hidden="1"/>
    </xf>
    <xf numFmtId="0" fontId="8" fillId="0" borderId="1" xfId="0" applyFont="1" applyBorder="1" applyAlignment="1">
      <alignment wrapText="1"/>
    </xf>
    <xf numFmtId="164" fontId="23" fillId="0" borderId="14" xfId="1" applyFont="1" applyBorder="1" applyProtection="1"/>
    <xf numFmtId="164" fontId="23" fillId="0" borderId="0" xfId="1" applyFont="1" applyBorder="1" applyProtection="1"/>
    <xf numFmtId="164" fontId="23" fillId="0" borderId="15" xfId="1" applyFont="1" applyBorder="1" applyProtection="1"/>
    <xf numFmtId="0" fontId="8" fillId="0" borderId="6" xfId="0" applyFont="1" applyBorder="1"/>
    <xf numFmtId="0" fontId="23" fillId="0" borderId="8" xfId="0" applyFont="1" applyBorder="1" applyProtection="1">
      <protection hidden="1"/>
    </xf>
    <xf numFmtId="0" fontId="23" fillId="0" borderId="14" xfId="0" applyFont="1" applyBorder="1" applyProtection="1">
      <protection hidden="1"/>
    </xf>
    <xf numFmtId="0" fontId="23" fillId="0" borderId="9" xfId="0" applyFont="1" applyBorder="1" applyAlignment="1" applyProtection="1">
      <alignment horizontal="center"/>
      <protection hidden="1"/>
    </xf>
    <xf numFmtId="0" fontId="23" fillId="0" borderId="0" xfId="0" applyFont="1" applyAlignment="1" applyProtection="1">
      <alignment horizontal="center"/>
      <protection hidden="1"/>
    </xf>
    <xf numFmtId="0" fontId="23" fillId="0" borderId="12" xfId="0" applyFont="1" applyBorder="1" applyAlignment="1" applyProtection="1">
      <alignment horizontal="center"/>
      <protection hidden="1"/>
    </xf>
    <xf numFmtId="0" fontId="8" fillId="0" borderId="4" xfId="0" applyFont="1" applyBorder="1" applyAlignment="1">
      <alignment horizontal="center"/>
    </xf>
    <xf numFmtId="0" fontId="8" fillId="0" borderId="3" xfId="0" applyFont="1" applyBorder="1" applyAlignment="1">
      <alignment horizontal="center"/>
    </xf>
    <xf numFmtId="0" fontId="8" fillId="0" borderId="2" xfId="0" applyFont="1" applyBorder="1" applyAlignment="1">
      <alignment horizontal="center"/>
    </xf>
    <xf numFmtId="0" fontId="8" fillId="0" borderId="8" xfId="0" applyFont="1" applyBorder="1" applyAlignment="1">
      <alignment horizontal="left" wrapText="1"/>
    </xf>
    <xf numFmtId="0" fontId="8" fillId="0" borderId="11" xfId="0" applyFont="1" applyBorder="1" applyAlignment="1">
      <alignment horizontal="left" wrapText="1"/>
    </xf>
    <xf numFmtId="0" fontId="23" fillId="0" borderId="8" xfId="0" applyFont="1" applyBorder="1" applyAlignment="1" applyProtection="1">
      <alignment horizontal="center"/>
      <protection hidden="1"/>
    </xf>
    <xf numFmtId="0" fontId="23" fillId="0" borderId="14" xfId="0" applyFont="1" applyBorder="1" applyAlignment="1" applyProtection="1">
      <alignment horizontal="center"/>
      <protection hidden="1"/>
    </xf>
    <xf numFmtId="0" fontId="23" fillId="0" borderId="11" xfId="0" applyFont="1" applyBorder="1" applyAlignment="1" applyProtection="1">
      <alignment horizontal="center"/>
      <protection hidden="1"/>
    </xf>
    <xf numFmtId="164" fontId="23" fillId="0" borderId="8" xfId="1" applyFont="1" applyBorder="1" applyAlignment="1" applyProtection="1">
      <alignment horizontal="center"/>
    </xf>
    <xf numFmtId="164" fontId="23" fillId="0" borderId="11" xfId="1" applyFont="1" applyBorder="1" applyAlignment="1" applyProtection="1">
      <alignment horizontal="center"/>
    </xf>
    <xf numFmtId="164" fontId="23" fillId="0" borderId="4" xfId="0" applyNumberFormat="1" applyFont="1" applyBorder="1" applyAlignment="1" applyProtection="1">
      <alignment horizontal="left"/>
      <protection hidden="1"/>
    </xf>
    <xf numFmtId="0" fontId="23" fillId="0" borderId="2" xfId="0" applyFont="1" applyBorder="1" applyAlignment="1" applyProtection="1">
      <alignment horizontal="left"/>
      <protection hidden="1"/>
    </xf>
    <xf numFmtId="0" fontId="8" fillId="0" borderId="4" xfId="0" applyFont="1" applyBorder="1" applyAlignment="1">
      <alignment horizontal="right"/>
    </xf>
    <xf numFmtId="0" fontId="0" fillId="0" borderId="3" xfId="0" applyBorder="1" applyAlignment="1">
      <alignment horizontal="right"/>
    </xf>
    <xf numFmtId="0" fontId="0" fillId="0" borderId="2" xfId="0" applyBorder="1" applyAlignment="1">
      <alignment horizontal="right"/>
    </xf>
    <xf numFmtId="0" fontId="7" fillId="0" borderId="0" xfId="0" applyFont="1"/>
    <xf numFmtId="0" fontId="12" fillId="0" borderId="0" xfId="0" applyFont="1" applyAlignment="1" applyProtection="1">
      <alignment vertical="center"/>
      <protection locked="0"/>
    </xf>
    <xf numFmtId="164" fontId="18" fillId="0" borderId="0" xfId="0" applyNumberFormat="1" applyFont="1" applyProtection="1">
      <protection hidden="1"/>
    </xf>
    <xf numFmtId="0" fontId="5" fillId="0" borderId="0" xfId="0" applyFont="1" applyProtection="1">
      <protection hidden="1"/>
    </xf>
    <xf numFmtId="14" fontId="15" fillId="0" borderId="0" xfId="0" applyNumberFormat="1" applyFont="1" applyProtection="1">
      <protection hidden="1"/>
    </xf>
    <xf numFmtId="0" fontId="4" fillId="0" borderId="15" xfId="0" applyFont="1" applyBorder="1"/>
    <xf numFmtId="0" fontId="0" fillId="0" borderId="0" xfId="0" applyAlignment="1">
      <alignment vertical="top" wrapText="1"/>
    </xf>
    <xf numFmtId="0" fontId="0" fillId="0" borderId="0" xfId="0" applyAlignment="1">
      <alignment vertical="top"/>
    </xf>
    <xf numFmtId="0" fontId="5" fillId="0" borderId="14" xfId="0" applyFont="1" applyBorder="1" applyAlignment="1" applyProtection="1">
      <alignment wrapText="1"/>
      <protection hidden="1"/>
    </xf>
    <xf numFmtId="0" fontId="9" fillId="0" borderId="0" xfId="0" applyFont="1" applyAlignment="1" applyProtection="1">
      <alignment horizontal="center" vertical="top"/>
      <protection hidden="1"/>
    </xf>
    <xf numFmtId="164" fontId="23" fillId="0" borderId="0" xfId="1" applyFont="1" applyBorder="1" applyProtection="1">
      <protection locked="0"/>
    </xf>
    <xf numFmtId="0" fontId="8" fillId="0" borderId="5" xfId="0" applyFont="1" applyBorder="1" applyAlignment="1">
      <alignment horizontal="right"/>
    </xf>
    <xf numFmtId="164" fontId="23" fillId="0" borderId="0" xfId="1" applyFont="1" applyBorder="1" applyAlignment="1" applyProtection="1">
      <alignment horizontal="center"/>
    </xf>
    <xf numFmtId="0" fontId="23" fillId="0" borderId="10" xfId="0" applyFont="1" applyBorder="1" applyAlignment="1" applyProtection="1">
      <alignment horizontal="center"/>
      <protection hidden="1"/>
    </xf>
    <xf numFmtId="0" fontId="23" fillId="0" borderId="15" xfId="0" applyFont="1" applyBorder="1" applyAlignment="1" applyProtection="1">
      <alignment horizontal="center"/>
      <protection hidden="1"/>
    </xf>
    <xf numFmtId="0" fontId="8" fillId="0" borderId="10" xfId="0" applyFont="1" applyBorder="1" applyAlignment="1">
      <alignment horizontal="right"/>
    </xf>
    <xf numFmtId="0" fontId="0" fillId="0" borderId="15" xfId="0" applyBorder="1" applyAlignment="1">
      <alignment horizontal="right"/>
    </xf>
    <xf numFmtId="0" fontId="0" fillId="0" borderId="13" xfId="0" applyBorder="1" applyAlignment="1">
      <alignment horizontal="right"/>
    </xf>
    <xf numFmtId="0" fontId="8" fillId="0" borderId="8" xfId="0" applyFont="1" applyBorder="1" applyAlignment="1">
      <alignment horizontal="center"/>
    </xf>
    <xf numFmtId="0" fontId="8" fillId="0" borderId="14" xfId="0" applyFont="1" applyBorder="1" applyAlignment="1">
      <alignment horizontal="center"/>
    </xf>
    <xf numFmtId="0" fontId="8" fillId="0" borderId="11" xfId="0" applyFont="1" applyBorder="1" applyAlignment="1">
      <alignment horizontal="center"/>
    </xf>
    <xf numFmtId="164" fontId="23" fillId="0" borderId="14" xfId="1" applyFont="1" applyBorder="1" applyAlignment="1" applyProtection="1">
      <alignment horizontal="center"/>
    </xf>
    <xf numFmtId="0" fontId="0" fillId="0" borderId="0" xfId="0" applyAlignment="1">
      <alignment wrapText="1"/>
    </xf>
    <xf numFmtId="0" fontId="0" fillId="0" borderId="0" xfId="0"/>
    <xf numFmtId="0" fontId="23" fillId="0" borderId="12" xfId="0" applyFont="1" applyBorder="1" applyProtection="1">
      <protection hidden="1"/>
    </xf>
    <xf numFmtId="0" fontId="23" fillId="0" borderId="13" xfId="0" applyFont="1" applyBorder="1" applyProtection="1">
      <protection hidden="1"/>
    </xf>
    <xf numFmtId="0" fontId="23" fillId="0" borderId="11" xfId="0" applyFont="1" applyBorder="1" applyProtection="1">
      <protection hidden="1"/>
    </xf>
    <xf numFmtId="0" fontId="23" fillId="0" borderId="13" xfId="0" applyFont="1" applyBorder="1" applyAlignment="1" applyProtection="1">
      <alignment horizontal="center"/>
      <protection hidden="1"/>
    </xf>
  </cellXfs>
  <cellStyles count="3">
    <cellStyle name="Currency" xfId="1" builtinId="4"/>
    <cellStyle name="Hyperlink" xfId="2" builtinId="8"/>
    <cellStyle name="Normal" xfId="0" builtinId="0"/>
  </cellStyles>
  <dxfs count="497">
    <dxf>
      <fill>
        <patternFill>
          <bgColor rgb="FF92D050"/>
        </patternFill>
      </fill>
    </dxf>
    <dxf>
      <font>
        <color theme="0"/>
      </font>
      <fill>
        <patternFill>
          <bgColor rgb="FFFF0000"/>
        </patternFill>
      </fill>
    </dxf>
    <dxf>
      <font>
        <color theme="1" tint="0.24994659260841701"/>
      </font>
      <fill>
        <patternFill>
          <bgColor theme="1" tint="0.24994659260841701"/>
        </patternFill>
      </fill>
    </dxf>
    <dxf>
      <font>
        <color theme="0"/>
      </font>
    </dxf>
    <dxf>
      <font>
        <color theme="0"/>
      </font>
    </dxf>
    <dxf>
      <font>
        <color theme="6"/>
      </font>
      <fill>
        <patternFill>
          <bgColor theme="6"/>
        </patternFill>
      </fill>
    </dxf>
    <dxf>
      <font>
        <color theme="0"/>
      </font>
    </dxf>
    <dxf>
      <font>
        <color theme="0"/>
      </font>
      <fill>
        <patternFill patternType="none">
          <bgColor auto="1"/>
        </patternFill>
      </fill>
    </dxf>
    <dxf>
      <font>
        <color theme="1" tint="0.24994659260841701"/>
      </font>
      <fill>
        <patternFill>
          <bgColor theme="1" tint="0.24994659260841701"/>
        </patternFill>
      </fill>
    </dxf>
    <dxf>
      <font>
        <color theme="6"/>
      </font>
      <fill>
        <patternFill>
          <bgColor theme="6"/>
        </patternFill>
      </fill>
    </dxf>
    <dxf>
      <font>
        <color theme="1" tint="0.24994659260841701"/>
      </font>
      <fill>
        <patternFill>
          <bgColor theme="1" tint="0.24994659260841701"/>
        </patternFill>
      </fill>
    </dxf>
    <dxf>
      <font>
        <color theme="0"/>
      </font>
    </dxf>
    <dxf>
      <font>
        <color theme="6"/>
      </font>
      <fill>
        <patternFill>
          <bgColor theme="6"/>
        </patternFill>
      </fill>
    </dxf>
    <dxf>
      <font>
        <color theme="0"/>
      </font>
    </dxf>
    <dxf>
      <font>
        <color rgb="FF92D050"/>
      </font>
      <fill>
        <patternFill>
          <bgColor rgb="FF92D050"/>
        </patternFill>
      </fill>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0"/>
      </font>
    </dxf>
    <dxf>
      <font>
        <color rgb="FFFFFF00"/>
      </font>
      <fill>
        <patternFill>
          <bgColor rgb="FFFFFF00"/>
        </patternFill>
      </fill>
    </dxf>
    <dxf>
      <font>
        <color rgb="FFFFFF00"/>
      </font>
      <fill>
        <patternFill>
          <bgColor rgb="FFFFFF00"/>
        </patternFill>
      </fill>
    </dxf>
    <dxf>
      <font>
        <color theme="0"/>
      </font>
    </dxf>
    <dxf>
      <font>
        <color theme="0"/>
      </font>
    </dxf>
    <dxf>
      <font>
        <color rgb="FFFFFF00"/>
      </font>
      <fill>
        <patternFill>
          <bgColor rgb="FFFFFF00"/>
        </patternFill>
      </fill>
    </dxf>
    <dxf>
      <font>
        <color rgb="FFFFFF00"/>
      </font>
      <fill>
        <patternFill>
          <bgColor rgb="FFFFFF00"/>
        </patternFill>
      </fill>
    </dxf>
    <dxf>
      <font>
        <color theme="0"/>
      </font>
      <fill>
        <patternFill patternType="none">
          <bgColor auto="1"/>
        </patternFill>
      </fill>
    </dxf>
    <dxf>
      <font>
        <color theme="0"/>
      </font>
    </dxf>
    <dxf>
      <font>
        <color rgb="FFFFFF00"/>
      </font>
      <fill>
        <patternFill>
          <bgColor rgb="FFFFFF00"/>
        </patternFill>
      </fill>
    </dxf>
    <dxf>
      <font>
        <color rgb="FFFFFF00"/>
      </font>
      <fill>
        <patternFill>
          <bgColor rgb="FFFFFF00"/>
        </patternFill>
      </fill>
    </dxf>
    <dxf>
      <font>
        <color theme="0"/>
      </font>
    </dxf>
    <dxf>
      <font>
        <color theme="1" tint="0.24994659260841701"/>
      </font>
      <fill>
        <patternFill>
          <bgColor theme="1" tint="0.24994659260841701"/>
        </patternFill>
      </fill>
    </dxf>
    <dxf>
      <font>
        <color rgb="FFFFFF00"/>
      </font>
      <fill>
        <patternFill>
          <bgColor rgb="FFFFFF00"/>
        </patternFill>
      </fill>
    </dxf>
    <dxf>
      <font>
        <color theme="0"/>
      </font>
      <fill>
        <patternFill patternType="none">
          <bgColor auto="1"/>
        </patternFill>
      </fill>
    </dxf>
    <dxf>
      <fill>
        <patternFill>
          <bgColor theme="3" tint="0.79998168889431442"/>
        </patternFill>
      </fill>
    </dxf>
    <dxf>
      <font>
        <color theme="0"/>
      </font>
      <fill>
        <patternFill>
          <bgColor rgb="FFFF0000"/>
        </patternFill>
      </fill>
    </dxf>
    <dxf>
      <fill>
        <patternFill>
          <bgColor theme="1" tint="0.34998626667073579"/>
        </patternFill>
      </fill>
    </dxf>
    <dxf>
      <border>
        <left/>
        <right/>
        <top/>
        <bottom/>
        <vertical/>
        <horizontal/>
      </border>
    </dxf>
    <dxf>
      <fill>
        <patternFill>
          <bgColor theme="3" tint="0.79998168889431442"/>
        </patternFill>
      </fill>
    </dxf>
    <dxf>
      <font>
        <color theme="3" tint="0.79998168889431442"/>
      </font>
      <fill>
        <patternFill>
          <bgColor theme="3" tint="0.79998168889431442"/>
        </patternFill>
      </fill>
    </dxf>
    <dxf>
      <font>
        <color theme="0"/>
      </font>
    </dxf>
    <dxf>
      <fill>
        <patternFill>
          <bgColor theme="1" tint="0.24994659260841701"/>
        </patternFill>
      </fill>
    </dxf>
    <dxf>
      <fill>
        <patternFill>
          <bgColor theme="6"/>
        </patternFill>
      </fill>
    </dxf>
    <dxf>
      <fill>
        <patternFill>
          <bgColor theme="6"/>
        </patternFill>
      </fill>
    </dxf>
    <dxf>
      <fill>
        <patternFill>
          <bgColor theme="1" tint="0.24994659260841701"/>
        </patternFill>
      </fill>
    </dxf>
    <dxf>
      <font>
        <color theme="0"/>
      </font>
      <fill>
        <patternFill patternType="none">
          <bgColor auto="1"/>
        </patternFill>
      </fill>
    </dxf>
    <dxf>
      <fill>
        <patternFill>
          <bgColor theme="6"/>
        </patternFill>
      </fill>
    </dxf>
    <dxf>
      <fill>
        <patternFill>
          <bgColor theme="1" tint="0.24994659260841701"/>
        </patternFill>
      </fill>
    </dxf>
    <dxf>
      <fill>
        <patternFill patternType="none">
          <bgColor auto="1"/>
        </patternFill>
      </fill>
    </dxf>
    <dxf>
      <fill>
        <patternFill>
          <bgColor rgb="FFFFFF00"/>
        </patternFill>
      </fill>
    </dxf>
    <dxf>
      <fill>
        <patternFill>
          <bgColor rgb="FFFFFF00"/>
        </patternFill>
      </fill>
    </dxf>
    <dxf>
      <font>
        <color auto="1"/>
      </font>
      <fill>
        <patternFill>
          <bgColor rgb="FFFFFF00"/>
        </patternFill>
      </fill>
    </dxf>
    <dxf>
      <font>
        <color theme="0"/>
      </font>
    </dxf>
    <dxf>
      <fill>
        <patternFill>
          <bgColor rgb="FFFFFF00"/>
        </patternFill>
      </fill>
    </dxf>
    <dxf>
      <font>
        <color theme="1"/>
      </font>
    </dxf>
    <dxf>
      <font>
        <color auto="1"/>
      </font>
    </dxf>
    <dxf>
      <font>
        <color theme="1"/>
      </font>
      <fill>
        <patternFill>
          <bgColor rgb="FFFFFF00"/>
        </patternFill>
      </fill>
    </dxf>
    <dxf>
      <font>
        <color auto="1"/>
      </font>
      <fill>
        <patternFill>
          <bgColor rgb="FFFFFF00"/>
        </patternFill>
      </fill>
    </dxf>
    <dxf>
      <font>
        <color auto="1"/>
      </font>
    </dxf>
    <dxf>
      <fill>
        <patternFill>
          <bgColor theme="1" tint="0.24994659260841701"/>
        </patternFill>
      </fill>
    </dxf>
    <dxf>
      <fill>
        <patternFill>
          <bgColor rgb="FFFFFF00"/>
        </patternFill>
      </fill>
    </dxf>
    <dxf>
      <border>
        <left/>
        <right/>
        <top/>
        <bottom/>
        <vertical/>
        <horizontal/>
      </border>
    </dxf>
    <dxf>
      <fill>
        <patternFill>
          <bgColor rgb="FF92D050"/>
        </patternFill>
      </fill>
    </dxf>
    <dxf>
      <font>
        <color theme="0"/>
      </font>
      <fill>
        <patternFill>
          <bgColor rgb="FFFF0000"/>
        </patternFill>
      </fill>
    </dxf>
    <dxf>
      <font>
        <color theme="1" tint="0.24994659260841701"/>
      </font>
      <fill>
        <patternFill>
          <bgColor theme="1" tint="0.24994659260841701"/>
        </patternFill>
      </fill>
    </dxf>
    <dxf>
      <font>
        <color theme="0"/>
      </font>
    </dxf>
    <dxf>
      <font>
        <color theme="0"/>
      </font>
    </dxf>
    <dxf>
      <font>
        <color theme="6"/>
      </font>
      <fill>
        <patternFill>
          <bgColor theme="6"/>
        </patternFill>
      </fill>
    </dxf>
    <dxf>
      <font>
        <color theme="0"/>
      </font>
    </dxf>
    <dxf>
      <font>
        <color theme="0"/>
      </font>
      <fill>
        <patternFill patternType="none">
          <bgColor auto="1"/>
        </patternFill>
      </fill>
    </dxf>
    <dxf>
      <font>
        <color theme="1" tint="0.24994659260841701"/>
      </font>
      <fill>
        <patternFill>
          <bgColor theme="1" tint="0.24994659260841701"/>
        </patternFill>
      </fill>
    </dxf>
    <dxf>
      <font>
        <color theme="6"/>
      </font>
      <fill>
        <patternFill>
          <bgColor theme="6"/>
        </patternFill>
      </fill>
    </dxf>
    <dxf>
      <font>
        <color theme="1" tint="0.24994659260841701"/>
      </font>
      <fill>
        <patternFill>
          <bgColor theme="1" tint="0.24994659260841701"/>
        </patternFill>
      </fill>
    </dxf>
    <dxf>
      <font>
        <color theme="0"/>
      </font>
    </dxf>
    <dxf>
      <font>
        <color theme="6"/>
      </font>
      <fill>
        <patternFill>
          <bgColor theme="6"/>
        </patternFill>
      </fill>
    </dxf>
    <dxf>
      <font>
        <color theme="0"/>
      </font>
    </dxf>
    <dxf>
      <font>
        <color rgb="FF92D050"/>
      </font>
      <fill>
        <patternFill>
          <bgColor rgb="FF92D050"/>
        </patternFill>
      </fill>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0"/>
      </font>
    </dxf>
    <dxf>
      <font>
        <color rgb="FFFFFF00"/>
      </font>
      <fill>
        <patternFill>
          <bgColor rgb="FFFFFF00"/>
        </patternFill>
      </fill>
    </dxf>
    <dxf>
      <font>
        <color rgb="FFFFFF00"/>
      </font>
      <fill>
        <patternFill>
          <bgColor rgb="FFFFFF00"/>
        </patternFill>
      </fill>
    </dxf>
    <dxf>
      <font>
        <color theme="0"/>
      </font>
    </dxf>
    <dxf>
      <font>
        <color theme="0"/>
      </font>
    </dxf>
    <dxf>
      <font>
        <color rgb="FFFFFF00"/>
      </font>
      <fill>
        <patternFill>
          <bgColor rgb="FFFFFF00"/>
        </patternFill>
      </fill>
    </dxf>
    <dxf>
      <font>
        <color rgb="FFFFFF00"/>
      </font>
      <fill>
        <patternFill>
          <bgColor rgb="FFFFFF00"/>
        </patternFill>
      </fill>
    </dxf>
    <dxf>
      <font>
        <color theme="0"/>
      </font>
      <fill>
        <patternFill patternType="none">
          <bgColor auto="1"/>
        </patternFill>
      </fill>
    </dxf>
    <dxf>
      <font>
        <color theme="0"/>
      </font>
    </dxf>
    <dxf>
      <font>
        <color rgb="FFFFFF00"/>
      </font>
      <fill>
        <patternFill>
          <bgColor rgb="FFFFFF00"/>
        </patternFill>
      </fill>
    </dxf>
    <dxf>
      <font>
        <color rgb="FFFFFF00"/>
      </font>
      <fill>
        <patternFill>
          <bgColor rgb="FFFFFF00"/>
        </patternFill>
      </fill>
    </dxf>
    <dxf>
      <font>
        <color theme="0"/>
      </font>
    </dxf>
    <dxf>
      <font>
        <color theme="1" tint="0.24994659260841701"/>
      </font>
      <fill>
        <patternFill>
          <bgColor theme="1" tint="0.24994659260841701"/>
        </patternFill>
      </fill>
    </dxf>
    <dxf>
      <font>
        <color rgb="FFFFFF00"/>
      </font>
      <fill>
        <patternFill>
          <bgColor rgb="FFFFFF00"/>
        </patternFill>
      </fill>
    </dxf>
    <dxf>
      <font>
        <color theme="0"/>
      </font>
      <fill>
        <patternFill patternType="none">
          <bgColor auto="1"/>
        </patternFill>
      </fill>
    </dxf>
    <dxf>
      <fill>
        <patternFill>
          <bgColor theme="3" tint="0.79998168889431442"/>
        </patternFill>
      </fill>
    </dxf>
    <dxf>
      <font>
        <color theme="0"/>
      </font>
      <fill>
        <patternFill>
          <bgColor rgb="FFFF0000"/>
        </patternFill>
      </fill>
    </dxf>
    <dxf>
      <fill>
        <patternFill>
          <bgColor theme="1" tint="0.34998626667073579"/>
        </patternFill>
      </fill>
    </dxf>
    <dxf>
      <border>
        <left/>
        <right/>
        <top/>
        <bottom/>
        <vertical/>
        <horizontal/>
      </border>
    </dxf>
    <dxf>
      <fill>
        <patternFill>
          <bgColor theme="3" tint="0.79998168889431442"/>
        </patternFill>
      </fill>
    </dxf>
    <dxf>
      <font>
        <color theme="3" tint="0.79998168889431442"/>
      </font>
      <fill>
        <patternFill>
          <bgColor theme="3" tint="0.79998168889431442"/>
        </patternFill>
      </fill>
    </dxf>
    <dxf>
      <font>
        <color theme="0"/>
      </font>
    </dxf>
    <dxf>
      <fill>
        <patternFill>
          <bgColor theme="1" tint="0.24994659260841701"/>
        </patternFill>
      </fill>
    </dxf>
    <dxf>
      <fill>
        <patternFill>
          <bgColor theme="6"/>
        </patternFill>
      </fill>
    </dxf>
    <dxf>
      <fill>
        <patternFill>
          <bgColor theme="6"/>
        </patternFill>
      </fill>
    </dxf>
    <dxf>
      <fill>
        <patternFill>
          <bgColor theme="1" tint="0.24994659260841701"/>
        </patternFill>
      </fill>
    </dxf>
    <dxf>
      <font>
        <color theme="0"/>
      </font>
      <fill>
        <patternFill patternType="none">
          <bgColor auto="1"/>
        </patternFill>
      </fill>
    </dxf>
    <dxf>
      <fill>
        <patternFill>
          <bgColor theme="6"/>
        </patternFill>
      </fill>
    </dxf>
    <dxf>
      <fill>
        <patternFill>
          <bgColor theme="1" tint="0.24994659260841701"/>
        </patternFill>
      </fill>
    </dxf>
    <dxf>
      <fill>
        <patternFill patternType="none">
          <bgColor auto="1"/>
        </patternFill>
      </fill>
    </dxf>
    <dxf>
      <fill>
        <patternFill>
          <bgColor rgb="FFFFFF00"/>
        </patternFill>
      </fill>
    </dxf>
    <dxf>
      <fill>
        <patternFill>
          <bgColor rgb="FFFFFF00"/>
        </patternFill>
      </fill>
    </dxf>
    <dxf>
      <font>
        <color auto="1"/>
      </font>
      <fill>
        <patternFill>
          <bgColor rgb="FFFFFF00"/>
        </patternFill>
      </fill>
    </dxf>
    <dxf>
      <font>
        <color theme="0"/>
      </font>
    </dxf>
    <dxf>
      <fill>
        <patternFill>
          <bgColor rgb="FFFFFF00"/>
        </patternFill>
      </fill>
    </dxf>
    <dxf>
      <font>
        <color theme="1"/>
      </font>
    </dxf>
    <dxf>
      <font>
        <color auto="1"/>
      </font>
    </dxf>
    <dxf>
      <font>
        <color theme="1"/>
      </font>
      <fill>
        <patternFill>
          <bgColor rgb="FFFFFF00"/>
        </patternFill>
      </fill>
    </dxf>
    <dxf>
      <font>
        <color auto="1"/>
      </font>
      <fill>
        <patternFill>
          <bgColor rgb="FFFFFF00"/>
        </patternFill>
      </fill>
    </dxf>
    <dxf>
      <font>
        <color auto="1"/>
      </font>
    </dxf>
    <dxf>
      <fill>
        <patternFill>
          <bgColor theme="1" tint="0.24994659260841701"/>
        </patternFill>
      </fill>
    </dxf>
    <dxf>
      <fill>
        <patternFill>
          <bgColor rgb="FFFFFF00"/>
        </patternFill>
      </fill>
    </dxf>
    <dxf>
      <border>
        <left/>
        <right/>
        <top/>
        <bottom/>
        <vertical/>
        <horizontal/>
      </border>
    </dxf>
    <dxf>
      <fill>
        <patternFill>
          <bgColor rgb="FF92D050"/>
        </patternFill>
      </fill>
    </dxf>
    <dxf>
      <font>
        <color theme="0"/>
      </font>
      <fill>
        <patternFill>
          <bgColor rgb="FFFF0000"/>
        </patternFill>
      </fill>
    </dxf>
    <dxf>
      <font>
        <color theme="1" tint="0.24994659260841701"/>
      </font>
      <fill>
        <patternFill>
          <bgColor theme="1" tint="0.24994659260841701"/>
        </patternFill>
      </fill>
    </dxf>
    <dxf>
      <font>
        <color theme="0"/>
      </font>
    </dxf>
    <dxf>
      <font>
        <color theme="0"/>
      </font>
    </dxf>
    <dxf>
      <font>
        <color theme="6"/>
      </font>
      <fill>
        <patternFill>
          <bgColor theme="6"/>
        </patternFill>
      </fill>
    </dxf>
    <dxf>
      <font>
        <color theme="0"/>
      </font>
    </dxf>
    <dxf>
      <font>
        <color theme="0"/>
      </font>
      <fill>
        <patternFill patternType="none">
          <bgColor auto="1"/>
        </patternFill>
      </fill>
    </dxf>
    <dxf>
      <font>
        <color theme="1" tint="0.24994659260841701"/>
      </font>
      <fill>
        <patternFill>
          <bgColor theme="1" tint="0.24994659260841701"/>
        </patternFill>
      </fill>
    </dxf>
    <dxf>
      <font>
        <color theme="6"/>
      </font>
      <fill>
        <patternFill>
          <bgColor theme="6"/>
        </patternFill>
      </fill>
    </dxf>
    <dxf>
      <font>
        <color theme="1" tint="0.24994659260841701"/>
      </font>
      <fill>
        <patternFill>
          <bgColor theme="1" tint="0.24994659260841701"/>
        </patternFill>
      </fill>
    </dxf>
    <dxf>
      <font>
        <color theme="0"/>
      </font>
    </dxf>
    <dxf>
      <font>
        <color theme="6"/>
      </font>
      <fill>
        <patternFill>
          <bgColor theme="6"/>
        </patternFill>
      </fill>
    </dxf>
    <dxf>
      <font>
        <color theme="0"/>
      </font>
    </dxf>
    <dxf>
      <font>
        <color rgb="FF92D050"/>
      </font>
      <fill>
        <patternFill>
          <bgColor rgb="FF92D050"/>
        </patternFill>
      </fill>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0"/>
      </font>
    </dxf>
    <dxf>
      <font>
        <color rgb="FFFFFF00"/>
      </font>
      <fill>
        <patternFill>
          <bgColor rgb="FFFFFF00"/>
        </patternFill>
      </fill>
    </dxf>
    <dxf>
      <font>
        <color rgb="FFFFFF00"/>
      </font>
      <fill>
        <patternFill>
          <bgColor rgb="FFFFFF00"/>
        </patternFill>
      </fill>
    </dxf>
    <dxf>
      <font>
        <color theme="0"/>
      </font>
    </dxf>
    <dxf>
      <font>
        <color theme="0"/>
      </font>
    </dxf>
    <dxf>
      <font>
        <color rgb="FFFFFF00"/>
      </font>
      <fill>
        <patternFill>
          <bgColor rgb="FFFFFF00"/>
        </patternFill>
      </fill>
    </dxf>
    <dxf>
      <font>
        <color rgb="FFFFFF00"/>
      </font>
      <fill>
        <patternFill>
          <bgColor rgb="FFFFFF00"/>
        </patternFill>
      </fill>
    </dxf>
    <dxf>
      <font>
        <color theme="0"/>
      </font>
      <fill>
        <patternFill patternType="none">
          <bgColor auto="1"/>
        </patternFill>
      </fill>
    </dxf>
    <dxf>
      <font>
        <color theme="0"/>
      </font>
    </dxf>
    <dxf>
      <font>
        <color rgb="FFFFFF00"/>
      </font>
      <fill>
        <patternFill>
          <bgColor rgb="FFFFFF00"/>
        </patternFill>
      </fill>
    </dxf>
    <dxf>
      <font>
        <color rgb="FFFFFF00"/>
      </font>
      <fill>
        <patternFill>
          <bgColor rgb="FFFFFF00"/>
        </patternFill>
      </fill>
    </dxf>
    <dxf>
      <font>
        <color theme="0"/>
      </font>
    </dxf>
    <dxf>
      <font>
        <color theme="1" tint="0.24994659260841701"/>
      </font>
      <fill>
        <patternFill>
          <bgColor theme="1" tint="0.24994659260841701"/>
        </patternFill>
      </fill>
    </dxf>
    <dxf>
      <font>
        <color rgb="FFFFFF00"/>
      </font>
      <fill>
        <patternFill>
          <bgColor rgb="FFFFFF00"/>
        </patternFill>
      </fill>
    </dxf>
    <dxf>
      <font>
        <color theme="0"/>
      </font>
      <fill>
        <patternFill patternType="none">
          <bgColor auto="1"/>
        </patternFill>
      </fill>
    </dxf>
    <dxf>
      <fill>
        <patternFill>
          <bgColor theme="3" tint="0.79998168889431442"/>
        </patternFill>
      </fill>
    </dxf>
    <dxf>
      <font>
        <color theme="0"/>
      </font>
      <fill>
        <patternFill>
          <bgColor rgb="FFFF0000"/>
        </patternFill>
      </fill>
    </dxf>
    <dxf>
      <fill>
        <patternFill>
          <bgColor theme="1" tint="0.34998626667073579"/>
        </patternFill>
      </fill>
    </dxf>
    <dxf>
      <border>
        <left/>
        <right/>
        <top/>
        <bottom/>
        <vertical/>
        <horizontal/>
      </border>
    </dxf>
    <dxf>
      <fill>
        <patternFill>
          <bgColor theme="3" tint="0.79998168889431442"/>
        </patternFill>
      </fill>
    </dxf>
    <dxf>
      <font>
        <color theme="3" tint="0.79998168889431442"/>
      </font>
      <fill>
        <patternFill>
          <bgColor theme="3" tint="0.79998168889431442"/>
        </patternFill>
      </fill>
    </dxf>
    <dxf>
      <font>
        <color theme="0"/>
      </font>
    </dxf>
    <dxf>
      <fill>
        <patternFill>
          <bgColor theme="1" tint="0.24994659260841701"/>
        </patternFill>
      </fill>
    </dxf>
    <dxf>
      <fill>
        <patternFill>
          <bgColor theme="6"/>
        </patternFill>
      </fill>
    </dxf>
    <dxf>
      <fill>
        <patternFill>
          <bgColor theme="6"/>
        </patternFill>
      </fill>
    </dxf>
    <dxf>
      <fill>
        <patternFill>
          <bgColor theme="1" tint="0.24994659260841701"/>
        </patternFill>
      </fill>
    </dxf>
    <dxf>
      <font>
        <color theme="0"/>
      </font>
      <fill>
        <patternFill patternType="none">
          <bgColor auto="1"/>
        </patternFill>
      </fill>
    </dxf>
    <dxf>
      <fill>
        <patternFill>
          <bgColor theme="6"/>
        </patternFill>
      </fill>
    </dxf>
    <dxf>
      <fill>
        <patternFill>
          <bgColor theme="1" tint="0.24994659260841701"/>
        </patternFill>
      </fill>
    </dxf>
    <dxf>
      <fill>
        <patternFill patternType="none">
          <bgColor auto="1"/>
        </patternFill>
      </fill>
    </dxf>
    <dxf>
      <fill>
        <patternFill>
          <bgColor rgb="FFFFFF00"/>
        </patternFill>
      </fill>
    </dxf>
    <dxf>
      <fill>
        <patternFill>
          <bgColor rgb="FFFFFF00"/>
        </patternFill>
      </fill>
    </dxf>
    <dxf>
      <font>
        <color auto="1"/>
      </font>
      <fill>
        <patternFill>
          <bgColor rgb="FFFFFF00"/>
        </patternFill>
      </fill>
    </dxf>
    <dxf>
      <font>
        <color theme="0"/>
      </font>
    </dxf>
    <dxf>
      <fill>
        <patternFill>
          <bgColor rgb="FFFFFF00"/>
        </patternFill>
      </fill>
    </dxf>
    <dxf>
      <font>
        <color theme="1"/>
      </font>
    </dxf>
    <dxf>
      <font>
        <color auto="1"/>
      </font>
    </dxf>
    <dxf>
      <font>
        <color theme="1"/>
      </font>
      <fill>
        <patternFill>
          <bgColor rgb="FFFFFF00"/>
        </patternFill>
      </fill>
    </dxf>
    <dxf>
      <font>
        <color auto="1"/>
      </font>
      <fill>
        <patternFill>
          <bgColor rgb="FFFFFF00"/>
        </patternFill>
      </fill>
    </dxf>
    <dxf>
      <font>
        <color auto="1"/>
      </font>
    </dxf>
    <dxf>
      <fill>
        <patternFill>
          <bgColor theme="1" tint="0.24994659260841701"/>
        </patternFill>
      </fill>
    </dxf>
    <dxf>
      <fill>
        <patternFill>
          <bgColor rgb="FFFFFF00"/>
        </patternFill>
      </fill>
    </dxf>
    <dxf>
      <border>
        <left/>
        <right/>
        <top/>
        <bottom/>
        <vertical/>
        <horizontal/>
      </border>
    </dxf>
    <dxf>
      <fill>
        <patternFill>
          <bgColor rgb="FF92D050"/>
        </patternFill>
      </fill>
    </dxf>
    <dxf>
      <font>
        <color theme="0"/>
      </font>
      <fill>
        <patternFill>
          <bgColor rgb="FFFF0000"/>
        </patternFill>
      </fill>
    </dxf>
    <dxf>
      <font>
        <color theme="1" tint="0.24994659260841701"/>
      </font>
      <fill>
        <patternFill>
          <bgColor theme="1" tint="0.24994659260841701"/>
        </patternFill>
      </fill>
    </dxf>
    <dxf>
      <font>
        <color theme="0"/>
      </font>
    </dxf>
    <dxf>
      <font>
        <color theme="0"/>
      </font>
    </dxf>
    <dxf>
      <font>
        <color theme="6"/>
      </font>
      <fill>
        <patternFill>
          <bgColor theme="6"/>
        </patternFill>
      </fill>
    </dxf>
    <dxf>
      <font>
        <color theme="1" tint="0.24994659260841701"/>
      </font>
      <fill>
        <patternFill>
          <bgColor theme="1" tint="0.24994659260841701"/>
        </patternFill>
      </fill>
    </dxf>
    <dxf>
      <font>
        <color theme="0"/>
      </font>
    </dxf>
    <dxf>
      <font>
        <color theme="6"/>
      </font>
      <fill>
        <patternFill>
          <bgColor theme="6"/>
        </patternFill>
      </fill>
    </dxf>
    <dxf>
      <font>
        <color theme="0"/>
      </font>
      <fill>
        <patternFill patternType="none">
          <bgColor auto="1"/>
        </patternFill>
      </fill>
    </dxf>
    <dxf>
      <font>
        <color theme="1" tint="0.24994659260841701"/>
      </font>
      <fill>
        <patternFill>
          <bgColor theme="1" tint="0.24994659260841701"/>
        </patternFill>
      </fill>
    </dxf>
    <dxf>
      <font>
        <color theme="0"/>
      </font>
    </dxf>
    <dxf>
      <font>
        <color theme="6"/>
      </font>
      <fill>
        <patternFill>
          <bgColor theme="6"/>
        </patternFill>
      </fill>
    </dxf>
    <dxf>
      <font>
        <color theme="0"/>
      </font>
    </dxf>
    <dxf>
      <font>
        <color rgb="FF92D050"/>
      </font>
      <fill>
        <patternFill>
          <bgColor rgb="FF92D050"/>
        </patternFill>
      </fill>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0"/>
      </font>
    </dxf>
    <dxf>
      <font>
        <color rgb="FFFFFF00"/>
      </font>
      <fill>
        <patternFill>
          <bgColor rgb="FFFFFF00"/>
        </patternFill>
      </fill>
    </dxf>
    <dxf>
      <font>
        <color theme="0"/>
      </font>
    </dxf>
    <dxf>
      <font>
        <color rgb="FFFFFF00"/>
      </font>
      <fill>
        <patternFill>
          <bgColor rgb="FFFFFF00"/>
        </patternFill>
      </fill>
    </dxf>
    <dxf>
      <font>
        <color theme="0"/>
      </font>
    </dxf>
    <dxf>
      <font>
        <color rgb="FFFFFF00"/>
      </font>
      <fill>
        <patternFill>
          <bgColor rgb="FFFFFF00"/>
        </patternFill>
      </fill>
    </dxf>
    <dxf>
      <font>
        <color theme="0"/>
      </font>
      <fill>
        <patternFill patternType="none">
          <bgColor auto="1"/>
        </patternFill>
      </fill>
    </dxf>
    <dxf>
      <font>
        <color rgb="FFFFFF00"/>
      </font>
      <fill>
        <patternFill>
          <bgColor rgb="FFFFFF00"/>
        </patternFill>
      </fill>
    </dxf>
    <dxf>
      <font>
        <color rgb="FFFFFF00"/>
      </font>
      <fill>
        <patternFill>
          <bgColor rgb="FFFFFF00"/>
        </patternFill>
      </fill>
    </dxf>
    <dxf>
      <font>
        <color theme="0"/>
      </font>
    </dxf>
    <dxf>
      <font>
        <color rgb="FFFFFF00"/>
      </font>
      <fill>
        <patternFill>
          <bgColor rgb="FFFFFF00"/>
        </patternFill>
      </fill>
    </dxf>
    <dxf>
      <font>
        <color theme="0"/>
      </font>
    </dxf>
    <dxf>
      <font>
        <color theme="0"/>
      </font>
      <fill>
        <patternFill patternType="none">
          <bgColor auto="1"/>
        </patternFill>
      </fill>
    </dxf>
    <dxf>
      <font>
        <color rgb="FFFFFF00"/>
      </font>
      <fill>
        <patternFill>
          <bgColor rgb="FFFFFF00"/>
        </patternFill>
      </fill>
    </dxf>
    <dxf>
      <font>
        <color theme="0"/>
      </font>
      <fill>
        <patternFill patternType="none">
          <bgColor auto="1"/>
        </patternFill>
      </fill>
    </dxf>
    <dxf>
      <font>
        <color theme="0"/>
      </font>
      <fill>
        <patternFill>
          <bgColor rgb="FFFF0000"/>
        </patternFill>
      </fill>
    </dxf>
    <dxf>
      <fill>
        <patternFill>
          <bgColor theme="1" tint="0.34998626667073579"/>
        </patternFill>
      </fill>
    </dxf>
    <dxf>
      <fill>
        <patternFill>
          <bgColor theme="3" tint="0.79998168889431442"/>
        </patternFill>
      </fill>
    </dxf>
    <dxf>
      <border>
        <left/>
        <right/>
        <top/>
        <bottom/>
        <vertical/>
        <horizontal/>
      </border>
    </dxf>
    <dxf>
      <fill>
        <patternFill>
          <bgColor theme="3" tint="0.79998168889431442"/>
        </patternFill>
      </fill>
    </dxf>
    <dxf>
      <font>
        <color theme="3" tint="0.79998168889431442"/>
      </font>
      <fill>
        <patternFill>
          <bgColor theme="3" tint="0.79998168889431442"/>
        </patternFill>
      </fill>
    </dxf>
    <dxf>
      <font>
        <color theme="0"/>
      </font>
    </dxf>
    <dxf>
      <fill>
        <patternFill>
          <bgColor theme="6"/>
        </patternFill>
      </fill>
    </dxf>
    <dxf>
      <fill>
        <patternFill>
          <bgColor theme="1" tint="0.24994659260841701"/>
        </patternFill>
      </fill>
    </dxf>
    <dxf>
      <fill>
        <patternFill>
          <bgColor theme="1" tint="0.24994659260841701"/>
        </patternFill>
      </fill>
    </dxf>
    <dxf>
      <font>
        <color theme="0"/>
      </font>
      <fill>
        <patternFill patternType="none">
          <bgColor auto="1"/>
        </patternFill>
      </fill>
    </dxf>
    <dxf>
      <fill>
        <patternFill>
          <bgColor theme="6"/>
        </patternFill>
      </fill>
    </dxf>
    <dxf>
      <fill>
        <patternFill>
          <bgColor theme="6"/>
        </patternFill>
      </fill>
    </dxf>
    <dxf>
      <fill>
        <patternFill>
          <bgColor theme="1" tint="0.24994659260841701"/>
        </patternFill>
      </fill>
    </dxf>
    <dxf>
      <fill>
        <patternFill>
          <bgColor rgb="FFFFFF00"/>
        </patternFill>
      </fill>
    </dxf>
    <dxf>
      <fill>
        <patternFill patternType="none">
          <bgColor auto="1"/>
        </patternFill>
      </fill>
    </dxf>
    <dxf>
      <fill>
        <patternFill>
          <bgColor rgb="FFFFFF00"/>
        </patternFill>
      </fill>
    </dxf>
    <dxf>
      <font>
        <color auto="1"/>
      </font>
      <fill>
        <patternFill>
          <bgColor rgb="FFFFFF00"/>
        </patternFill>
      </fill>
    </dxf>
    <dxf>
      <font>
        <color theme="0"/>
      </font>
    </dxf>
    <dxf>
      <fill>
        <patternFill>
          <bgColor rgb="FFFFFF00"/>
        </patternFill>
      </fill>
    </dxf>
    <dxf>
      <font>
        <color theme="1"/>
      </font>
    </dxf>
    <dxf>
      <font>
        <color theme="1"/>
      </font>
      <fill>
        <patternFill>
          <bgColor rgb="FFFFFF00"/>
        </patternFill>
      </fill>
    </dxf>
    <dxf>
      <font>
        <color auto="1"/>
      </font>
    </dxf>
    <dxf>
      <font>
        <color auto="1"/>
      </font>
    </dxf>
    <dxf>
      <font>
        <color auto="1"/>
      </font>
      <fill>
        <patternFill>
          <bgColor rgb="FFFFFF00"/>
        </patternFill>
      </fill>
    </dxf>
    <dxf>
      <fill>
        <patternFill patternType="none">
          <bgColor auto="1"/>
        </patternFill>
      </fill>
    </dxf>
    <dxf>
      <fill>
        <patternFill>
          <bgColor rgb="FFFFFF00"/>
        </patternFill>
      </fill>
    </dxf>
    <dxf>
      <border>
        <left/>
        <right/>
        <top/>
        <bottom/>
        <vertical/>
        <horizontal/>
      </border>
    </dxf>
    <dxf>
      <fill>
        <patternFill>
          <bgColor rgb="FF92D050"/>
        </patternFill>
      </fill>
    </dxf>
    <dxf>
      <font>
        <color theme="0"/>
      </font>
      <fill>
        <patternFill>
          <bgColor rgb="FFFF0000"/>
        </patternFill>
      </fill>
    </dxf>
    <dxf>
      <font>
        <color theme="1" tint="0.24994659260841701"/>
      </font>
      <fill>
        <patternFill>
          <bgColor theme="1" tint="0.24994659260841701"/>
        </patternFill>
      </fill>
    </dxf>
    <dxf>
      <font>
        <color theme="0"/>
      </font>
    </dxf>
    <dxf>
      <font>
        <color theme="6"/>
      </font>
      <fill>
        <patternFill>
          <bgColor theme="6"/>
        </patternFill>
      </fill>
    </dxf>
    <dxf>
      <font>
        <color theme="0"/>
      </font>
    </dxf>
    <dxf>
      <font>
        <color theme="0"/>
      </font>
      <fill>
        <patternFill patternType="none">
          <bgColor auto="1"/>
        </patternFill>
      </fill>
    </dxf>
    <dxf>
      <font>
        <color theme="1" tint="0.24994659260841701"/>
      </font>
      <fill>
        <patternFill>
          <bgColor theme="1" tint="0.24994659260841701"/>
        </patternFill>
      </fill>
    </dxf>
    <dxf>
      <font>
        <color theme="0"/>
      </font>
    </dxf>
    <dxf>
      <font>
        <color theme="6"/>
      </font>
      <fill>
        <patternFill>
          <bgColor theme="6"/>
        </patternFill>
      </fill>
    </dxf>
    <dxf>
      <font>
        <color theme="1" tint="0.24994659260841701"/>
      </font>
      <fill>
        <patternFill>
          <bgColor theme="1" tint="0.24994659260841701"/>
        </patternFill>
      </fill>
    </dxf>
    <dxf>
      <font>
        <color theme="0"/>
      </font>
    </dxf>
    <dxf>
      <font>
        <color theme="6"/>
      </font>
      <fill>
        <patternFill>
          <bgColor theme="6"/>
        </patternFill>
      </fill>
    </dxf>
    <dxf>
      <font>
        <color theme="0"/>
      </font>
    </dxf>
    <dxf>
      <font>
        <color rgb="FF92D050"/>
      </font>
      <fill>
        <patternFill>
          <bgColor rgb="FF92D050"/>
        </patternFill>
      </fill>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0"/>
      </font>
    </dxf>
    <dxf>
      <font>
        <color rgb="FFFFFF00"/>
      </font>
      <fill>
        <patternFill>
          <bgColor rgb="FFFFFF00"/>
        </patternFill>
      </fill>
    </dxf>
    <dxf>
      <font>
        <color rgb="FFFFFF00"/>
      </font>
      <fill>
        <patternFill>
          <bgColor rgb="FFFFFF00"/>
        </patternFill>
      </fill>
    </dxf>
    <dxf>
      <font>
        <color theme="0"/>
      </font>
    </dxf>
    <dxf>
      <font>
        <color rgb="FFFFFF00"/>
      </font>
      <fill>
        <patternFill>
          <bgColor rgb="FFFFFF00"/>
        </patternFill>
      </fill>
    </dxf>
    <dxf>
      <font>
        <color theme="0"/>
      </font>
    </dxf>
    <dxf>
      <font>
        <color rgb="FFFFFF00"/>
      </font>
      <fill>
        <patternFill>
          <bgColor rgb="FFFFFF00"/>
        </patternFill>
      </fill>
    </dxf>
    <dxf>
      <font>
        <color theme="0"/>
      </font>
    </dxf>
    <dxf>
      <font>
        <color rgb="FFFFFF00"/>
      </font>
      <fill>
        <patternFill>
          <bgColor rgb="FFFFFF00"/>
        </patternFill>
      </fill>
    </dxf>
    <dxf>
      <font>
        <color theme="0"/>
      </font>
      <fill>
        <patternFill patternType="none">
          <bgColor auto="1"/>
        </patternFill>
      </fill>
    </dxf>
    <dxf>
      <font>
        <color rgb="FFFFFF00"/>
      </font>
      <fill>
        <patternFill>
          <bgColor rgb="FFFFFF00"/>
        </patternFill>
      </fill>
    </dxf>
    <dxf>
      <font>
        <color theme="0"/>
      </font>
    </dxf>
    <dxf>
      <font>
        <color rgb="FFFFFF00"/>
      </font>
      <fill>
        <patternFill>
          <bgColor rgb="FFFFFF00"/>
        </patternFill>
      </fill>
    </dxf>
    <dxf>
      <font>
        <color theme="0"/>
      </font>
    </dxf>
    <dxf>
      <font>
        <color theme="0"/>
      </font>
      <fill>
        <patternFill patternType="none">
          <bgColor auto="1"/>
        </patternFill>
      </fill>
    </dxf>
    <dxf>
      <font>
        <color theme="0"/>
      </font>
      <fill>
        <patternFill patternType="none">
          <bgColor auto="1"/>
        </patternFill>
      </fill>
    </dxf>
    <dxf>
      <font>
        <color rgb="FFFFFF00"/>
      </font>
      <fill>
        <patternFill>
          <bgColor rgb="FFFFFF00"/>
        </patternFill>
      </fill>
    </dxf>
    <dxf>
      <font>
        <color theme="0"/>
      </font>
      <fill>
        <patternFill>
          <bgColor rgb="FFFF0000"/>
        </patternFill>
      </fill>
    </dxf>
    <dxf>
      <fill>
        <patternFill>
          <bgColor theme="3" tint="0.79998168889431442"/>
        </patternFill>
      </fill>
    </dxf>
    <dxf>
      <border>
        <left/>
        <right/>
        <top/>
        <bottom/>
        <vertical/>
        <horizontal/>
      </border>
    </dxf>
    <dxf>
      <fill>
        <patternFill>
          <bgColor theme="3" tint="0.79998168889431442"/>
        </patternFill>
      </fill>
    </dxf>
    <dxf>
      <font>
        <color theme="3" tint="0.79998168889431442"/>
      </font>
      <fill>
        <patternFill>
          <bgColor theme="3" tint="0.79998168889431442"/>
        </patternFill>
      </fill>
    </dxf>
    <dxf>
      <font>
        <color theme="0"/>
      </font>
    </dxf>
    <dxf>
      <fill>
        <patternFill>
          <bgColor theme="1" tint="0.24994659260841701"/>
        </patternFill>
      </fill>
    </dxf>
    <dxf>
      <fill>
        <patternFill>
          <bgColor theme="6"/>
        </patternFill>
      </fill>
    </dxf>
    <dxf>
      <fill>
        <patternFill>
          <bgColor theme="6"/>
        </patternFill>
      </fill>
    </dxf>
    <dxf>
      <fill>
        <patternFill>
          <bgColor theme="1" tint="0.24994659260841701"/>
        </patternFill>
      </fill>
    </dxf>
    <dxf>
      <font>
        <color theme="0"/>
      </font>
      <fill>
        <patternFill patternType="none">
          <bgColor auto="1"/>
        </patternFill>
      </fill>
    </dxf>
    <dxf>
      <fill>
        <patternFill>
          <bgColor theme="1" tint="0.24994659260841701"/>
        </patternFill>
      </fill>
    </dxf>
    <dxf>
      <fill>
        <patternFill>
          <bgColor theme="6"/>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theme="0"/>
      </font>
    </dxf>
    <dxf>
      <font>
        <color theme="1"/>
      </font>
    </dxf>
    <dxf>
      <font>
        <color theme="1"/>
      </font>
      <fill>
        <patternFill>
          <bgColor rgb="FFFFFF00"/>
        </patternFill>
      </fill>
    </dxf>
    <dxf>
      <font>
        <color auto="1"/>
      </font>
    </dxf>
    <dxf>
      <font>
        <color auto="1"/>
      </font>
      <fill>
        <patternFill>
          <bgColor rgb="FFFFFF00"/>
        </patternFill>
      </fill>
    </dxf>
    <dxf>
      <font>
        <color auto="1"/>
      </font>
    </dxf>
    <dxf>
      <fill>
        <patternFill patternType="none">
          <bgColor auto="1"/>
        </patternFill>
      </fill>
    </dxf>
    <dxf>
      <fill>
        <patternFill>
          <bgColor rgb="FFFFFF00"/>
        </patternFill>
      </fill>
    </dxf>
    <dxf>
      <border>
        <left/>
        <right/>
        <top/>
        <bottom/>
        <vertical/>
        <horizontal/>
      </border>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ont>
        <color theme="0"/>
      </font>
    </dxf>
    <dxf>
      <font>
        <color theme="6"/>
      </font>
      <fill>
        <patternFill>
          <bgColor theme="6"/>
        </patternFill>
      </fill>
    </dxf>
    <dxf>
      <font>
        <color rgb="FF92D050"/>
      </font>
      <fill>
        <patternFill>
          <bgColor rgb="FF92D050"/>
        </patternFill>
      </fill>
    </dxf>
    <dxf>
      <font>
        <color theme="0"/>
      </font>
    </dxf>
    <dxf>
      <font>
        <color rgb="FF92D050"/>
      </font>
      <fill>
        <patternFill>
          <bgColor rgb="FF92D050"/>
        </patternFill>
      </fill>
    </dxf>
    <dxf>
      <font>
        <color rgb="FF92D050"/>
      </font>
      <fill>
        <patternFill>
          <bgColor rgb="FF92D050"/>
        </patternFill>
      </fill>
    </dxf>
    <dxf>
      <font>
        <color theme="0"/>
      </font>
    </dxf>
    <dxf>
      <font>
        <color rgb="FF92D050"/>
      </font>
      <fill>
        <patternFill>
          <bgColor rgb="FF92D050"/>
        </patternFill>
      </fill>
    </dxf>
    <dxf>
      <font>
        <color rgb="FF92D050"/>
      </font>
      <fill>
        <patternFill>
          <bgColor rgb="FF92D050"/>
        </patternFill>
      </fill>
    </dxf>
    <dxf>
      <font>
        <color theme="1" tint="0.24994659260841701"/>
      </font>
      <fill>
        <patternFill>
          <bgColor theme="1" tint="0.24994659260841701"/>
        </patternFill>
      </fill>
    </dxf>
    <dxf>
      <font>
        <color theme="6"/>
      </font>
      <fill>
        <patternFill>
          <bgColor theme="6"/>
        </patternFill>
      </fill>
    </dxf>
    <dxf>
      <font>
        <color theme="0"/>
      </font>
    </dxf>
    <dxf>
      <font>
        <color theme="6"/>
      </font>
      <fill>
        <patternFill>
          <bgColor theme="6"/>
        </patternFill>
      </fill>
    </dxf>
    <dxf>
      <font>
        <color theme="1" tint="0.24994659260841701"/>
      </font>
      <fill>
        <patternFill>
          <bgColor theme="1" tint="0.24994659260841701"/>
        </patternFill>
      </fill>
    </dxf>
    <dxf>
      <font>
        <color theme="0"/>
      </font>
    </dxf>
    <dxf>
      <font>
        <color theme="6"/>
      </font>
      <fill>
        <patternFill>
          <bgColor theme="6"/>
        </patternFill>
      </fill>
    </dxf>
    <dxf>
      <font>
        <color theme="0"/>
      </font>
      <fill>
        <patternFill patternType="none">
          <bgColor auto="1"/>
        </patternFill>
      </fill>
    </dxf>
    <dxf>
      <font>
        <color theme="0"/>
      </font>
    </dxf>
    <dxf>
      <font>
        <color theme="6"/>
      </font>
      <fill>
        <patternFill>
          <bgColor theme="6"/>
        </patternFill>
      </fill>
    </dxf>
    <dxf>
      <fill>
        <patternFill>
          <bgColor rgb="FFFFFF00"/>
        </patternFill>
      </fill>
    </dxf>
    <dxf>
      <font>
        <color theme="0"/>
      </font>
      <fill>
        <patternFill>
          <bgColor rgb="FFFF0000"/>
        </patternFill>
      </fill>
    </dxf>
    <dxf>
      <font>
        <color rgb="FFFFFF00"/>
      </font>
      <fill>
        <patternFill>
          <bgColor rgb="FFFFFF00"/>
        </patternFill>
      </fill>
    </dxf>
    <dxf>
      <font>
        <color theme="0"/>
      </font>
    </dxf>
    <dxf>
      <font>
        <color theme="0"/>
      </font>
    </dxf>
    <dxf>
      <font>
        <color rgb="FFFFFF00"/>
      </font>
      <fill>
        <patternFill>
          <bgColor rgb="FFFFFF00"/>
        </patternFill>
      </fill>
    </dxf>
    <dxf>
      <font>
        <color rgb="FFFFFF00"/>
      </font>
      <fill>
        <patternFill>
          <bgColor rgb="FFFFFF00"/>
        </patternFill>
      </fill>
    </dxf>
    <dxf>
      <font>
        <color theme="0"/>
      </font>
    </dxf>
    <dxf>
      <font>
        <color theme="3" tint="0.59996337778862885"/>
      </font>
      <fill>
        <patternFill>
          <bgColor theme="3" tint="0.59996337778862885"/>
        </patternFill>
      </fill>
    </dxf>
    <dxf>
      <font>
        <color theme="0"/>
      </font>
    </dxf>
    <dxf>
      <font>
        <color theme="1" tint="0.24994659260841701"/>
      </font>
      <fill>
        <patternFill>
          <bgColor theme="1" tint="0.24994659260841701"/>
        </patternFill>
      </fill>
    </dxf>
    <dxf>
      <font>
        <color rgb="FFFFFF00"/>
      </font>
      <fill>
        <patternFill>
          <bgColor rgb="FFFFFF00"/>
        </patternFill>
      </fill>
    </dxf>
    <dxf>
      <font>
        <color rgb="FFFFFF00"/>
      </font>
      <fill>
        <patternFill>
          <bgColor rgb="FFFFFF00"/>
        </patternFill>
      </fill>
    </dxf>
    <dxf>
      <font>
        <color theme="0"/>
      </font>
    </dxf>
    <dxf>
      <font>
        <color theme="3" tint="0.59996337778862885"/>
      </font>
      <fill>
        <patternFill>
          <bgColor theme="3" tint="0.59996337778862885"/>
        </patternFill>
      </fill>
    </dxf>
    <dxf>
      <font>
        <color theme="1" tint="0.24994659260841701"/>
      </font>
      <fill>
        <patternFill>
          <bgColor theme="1" tint="0.24994659260841701"/>
        </patternFill>
      </fill>
    </dxf>
    <dxf>
      <font>
        <color theme="0"/>
      </font>
    </dxf>
    <dxf>
      <font>
        <color rgb="FFFFFF00"/>
      </font>
      <fill>
        <patternFill>
          <bgColor rgb="FFFFFF00"/>
        </patternFill>
      </fill>
    </dxf>
    <dxf>
      <fill>
        <patternFill>
          <bgColor theme="3" tint="0.79998168889431442"/>
        </patternFill>
      </fill>
    </dxf>
    <dxf>
      <border>
        <left/>
        <right/>
        <top/>
        <bottom/>
        <vertical/>
        <horizontal/>
      </border>
    </dxf>
    <dxf>
      <fill>
        <patternFill>
          <bgColor theme="3"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1" tint="0.24994659260841701"/>
        </patternFill>
      </fill>
    </dxf>
    <dxf>
      <fill>
        <patternFill>
          <bgColor theme="3" tint="0.59996337778862885"/>
        </patternFill>
      </fill>
    </dxf>
    <dxf>
      <font>
        <color auto="1"/>
      </font>
    </dxf>
    <dxf>
      <fill>
        <patternFill>
          <bgColor rgb="FFFFFF00"/>
        </patternFill>
      </fill>
    </dxf>
    <dxf>
      <fill>
        <patternFill>
          <bgColor rgb="FFFFFF00"/>
        </patternFill>
      </fill>
    </dxf>
    <dxf>
      <fill>
        <patternFill>
          <bgColor theme="3" tint="0.59996337778862885"/>
        </patternFill>
      </fill>
    </dxf>
    <dxf>
      <fill>
        <patternFill>
          <bgColor rgb="FFFFFF00"/>
        </patternFill>
      </fill>
    </dxf>
    <dxf>
      <font>
        <color auto="1"/>
      </font>
    </dxf>
    <dxf>
      <fill>
        <patternFill>
          <bgColor theme="6"/>
        </patternFill>
      </fill>
    </dxf>
    <dxf>
      <border>
        <left/>
        <right/>
        <top/>
        <bottom/>
        <vertical/>
        <horizontal/>
      </border>
    </dxf>
    <dxf>
      <fill>
        <patternFill>
          <bgColor rgb="FF92D050"/>
        </patternFill>
      </fill>
    </dxf>
    <dxf>
      <fill>
        <patternFill>
          <bgColor rgb="FF92D050"/>
        </patternFill>
      </fill>
    </dxf>
    <dxf>
      <fill>
        <patternFill>
          <bgColor rgb="FF92D050"/>
        </patternFill>
      </fill>
    </dxf>
    <dxf>
      <font>
        <color theme="0"/>
      </font>
      <fill>
        <patternFill>
          <bgColor rgb="FFFF0000"/>
        </patternFill>
      </fill>
    </dxf>
    <dxf>
      <font>
        <color theme="0"/>
      </font>
    </dxf>
    <dxf>
      <font>
        <color theme="6"/>
      </font>
      <fill>
        <patternFill>
          <bgColor theme="6"/>
        </patternFill>
      </fill>
    </dxf>
    <dxf>
      <font>
        <color theme="0"/>
      </font>
    </dxf>
    <dxf>
      <font>
        <color theme="6"/>
      </font>
      <fill>
        <patternFill>
          <bgColor theme="6"/>
        </patternFill>
      </fill>
    </dxf>
    <dxf>
      <font>
        <color theme="0"/>
      </font>
    </dxf>
    <dxf>
      <font>
        <color theme="6"/>
      </font>
      <fill>
        <patternFill>
          <bgColor theme="6"/>
        </patternFill>
      </fill>
    </dxf>
    <dxf>
      <font>
        <color theme="0"/>
      </font>
      <fill>
        <patternFill patternType="none">
          <bgColor auto="1"/>
        </patternFill>
      </fill>
    </dxf>
    <dxf>
      <font>
        <color rgb="FF92D050"/>
      </font>
      <fill>
        <patternFill>
          <bgColor rgb="FF92D050"/>
        </patternFill>
      </fill>
    </dxf>
    <dxf>
      <font>
        <color theme="0"/>
      </font>
    </dxf>
    <dxf>
      <font>
        <color theme="6"/>
      </font>
      <fill>
        <patternFill>
          <bgColor theme="6"/>
        </patternFill>
      </fill>
    </dxf>
    <dxf>
      <font>
        <color theme="6"/>
      </font>
      <fill>
        <patternFill>
          <bgColor theme="6"/>
        </patternFill>
      </fill>
    </dxf>
    <dxf>
      <font>
        <color theme="0"/>
      </font>
    </dxf>
    <dxf>
      <font>
        <color theme="0"/>
      </font>
      <fill>
        <patternFill patternType="none">
          <bgColor auto="1"/>
        </patternFill>
      </fill>
    </dxf>
    <dxf>
      <font>
        <color theme="6"/>
      </font>
      <fill>
        <patternFill>
          <bgColor theme="6"/>
        </patternFill>
      </fill>
    </dxf>
    <dxf>
      <font>
        <color theme="6"/>
      </font>
      <fill>
        <patternFill>
          <bgColor theme="6"/>
        </patternFill>
      </fill>
    </dxf>
    <dxf>
      <font>
        <color theme="0"/>
      </font>
    </dxf>
    <dxf>
      <fill>
        <patternFill>
          <bgColor rgb="FFFFFF00"/>
        </patternFill>
      </fill>
    </dxf>
    <dxf>
      <font>
        <color theme="0"/>
      </font>
      <fill>
        <patternFill>
          <bgColor rgb="FFFF0000"/>
        </patternFill>
      </fill>
    </dxf>
    <dxf>
      <font>
        <color theme="0"/>
      </font>
    </dxf>
    <dxf>
      <font>
        <color rgb="FFFFFF00"/>
      </font>
      <fill>
        <patternFill>
          <bgColor rgb="FFFFFF00"/>
        </patternFill>
      </fill>
    </dxf>
    <dxf>
      <font>
        <color rgb="FFFFFF00"/>
      </font>
      <fill>
        <patternFill>
          <bgColor rgb="FFFFFF00"/>
        </patternFill>
      </fill>
    </dxf>
    <dxf>
      <font>
        <color theme="0"/>
      </font>
    </dxf>
    <dxf>
      <font>
        <color theme="0"/>
      </font>
    </dxf>
    <dxf>
      <font>
        <color rgb="FFFFFF00"/>
      </font>
      <fill>
        <patternFill>
          <bgColor rgb="FFFFFF00"/>
        </patternFill>
      </fill>
    </dxf>
    <dxf>
      <font>
        <color theme="0"/>
      </font>
    </dxf>
    <dxf>
      <font>
        <color theme="3" tint="0.79998168889431442"/>
      </font>
      <fill>
        <patternFill>
          <bgColor theme="3" tint="0.79998168889431442"/>
        </patternFill>
      </fill>
    </dxf>
    <dxf>
      <font>
        <color rgb="FFFFFF00"/>
      </font>
      <fill>
        <patternFill>
          <bgColor rgb="FFFFFF00"/>
        </patternFill>
      </fill>
    </dxf>
    <dxf>
      <font>
        <color theme="3" tint="0.79998168889431442"/>
      </font>
      <fill>
        <patternFill>
          <bgColor theme="3" tint="0.79998168889431442"/>
        </patternFill>
      </fill>
    </dxf>
    <dxf>
      <font>
        <color theme="0"/>
      </font>
    </dxf>
    <dxf>
      <font>
        <color theme="0"/>
      </font>
    </dxf>
    <dxf>
      <font>
        <color rgb="FFFFFF00"/>
      </font>
      <fill>
        <patternFill>
          <bgColor rgb="FFFFFF00"/>
        </patternFill>
      </fill>
    </dxf>
    <dxf>
      <fill>
        <patternFill>
          <bgColor theme="3" tint="0.79998168889431442"/>
        </patternFill>
      </fill>
    </dxf>
    <dxf>
      <border>
        <left/>
        <right/>
        <top/>
        <bottom/>
        <vertical/>
        <horizontal/>
      </border>
    </dxf>
    <dxf>
      <fill>
        <patternFill>
          <bgColor theme="3"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theme="3" tint="0.79998168889431442"/>
        </patternFill>
      </fill>
    </dxf>
    <dxf>
      <fill>
        <patternFill>
          <bgColor rgb="FFFFFF00"/>
        </patternFill>
      </fill>
    </dxf>
    <dxf>
      <fill>
        <patternFill>
          <bgColor theme="3" tint="0.79998168889431442"/>
        </patternFill>
      </fill>
    </dxf>
    <dxf>
      <fill>
        <patternFill>
          <bgColor rgb="FFFFFF00"/>
        </patternFill>
      </fill>
    </dxf>
    <dxf>
      <font>
        <color auto="1"/>
      </font>
    </dxf>
    <dxf>
      <fill>
        <patternFill>
          <bgColor theme="6"/>
        </patternFill>
      </fill>
    </dxf>
    <dxf>
      <fill>
        <patternFill>
          <bgColor theme="6"/>
        </patternFill>
      </fill>
    </dxf>
    <dxf>
      <fill>
        <patternFill>
          <bgColor theme="6"/>
        </patternFill>
      </fill>
    </dxf>
    <dxf>
      <border>
        <left/>
        <right/>
        <top/>
        <bottom/>
        <vertical/>
        <horizontal/>
      </border>
    </dxf>
    <dxf>
      <fill>
        <patternFill>
          <bgColor rgb="FFFFFF00"/>
        </patternFill>
      </fill>
    </dxf>
    <dxf>
      <fill>
        <patternFill>
          <bgColor theme="3" tint="0.79998168889431442"/>
        </patternFill>
      </fill>
    </dxf>
    <dxf>
      <fill>
        <patternFill>
          <bgColor rgb="FFFFFF00"/>
        </patternFill>
      </fill>
    </dxf>
    <dxf>
      <fill>
        <patternFill>
          <bgColor theme="3"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24994659260841701"/>
        </patternFill>
      </fill>
    </dxf>
    <dxf>
      <border>
        <left/>
        <right/>
        <top/>
        <bottom/>
        <vertical/>
        <horizontal/>
      </border>
    </dxf>
    <dxf>
      <fill>
        <patternFill>
          <bgColor rgb="FFFFFF00"/>
        </patternFill>
      </fill>
    </dxf>
    <dxf>
      <fill>
        <patternFill>
          <bgColor rgb="FFFFFF00"/>
        </patternFill>
      </fill>
    </dxf>
    <dxf>
      <fill>
        <patternFill>
          <bgColor theme="3" tint="0.79998168889431442"/>
        </patternFill>
      </fill>
    </dxf>
    <dxf>
      <fill>
        <patternFill>
          <bgColor rgb="FFFFFF00"/>
        </patternFill>
      </fill>
    </dxf>
    <dxf>
      <fill>
        <patternFill>
          <bgColor theme="3"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24994659260841701"/>
        </patternFill>
      </fill>
    </dxf>
    <dxf>
      <fill>
        <patternFill>
          <bgColor rgb="FFFFFF00"/>
        </patternFill>
      </fill>
    </dxf>
    <dxf>
      <fill>
        <patternFill>
          <bgColor rgb="FFFFFF00"/>
        </patternFill>
      </fill>
    </dxf>
    <dxf>
      <font>
        <color theme="1" tint="0.24994659260841701"/>
      </font>
      <fill>
        <patternFill>
          <bgColor theme="1" tint="0.24994659260841701"/>
        </patternFill>
      </fill>
    </dxf>
    <dxf>
      <font>
        <color theme="0"/>
      </font>
      <fill>
        <patternFill patternType="none">
          <bgColor auto="1"/>
        </patternFill>
      </fill>
    </dxf>
    <dxf>
      <font>
        <color rgb="FFFFFF00"/>
      </font>
      <fill>
        <patternFill>
          <bgColor rgb="FFFFFF00"/>
        </patternFill>
      </fill>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
      <protection locked="1" hidden="1"/>
    </dxf>
  </dxfs>
  <tableStyles count="0" defaultTableStyle="TableStyleMedium2" defaultPivotStyle="PivotStyleLight16"/>
  <colors>
    <mruColors>
      <color rgb="FFFF5050"/>
      <color rgb="FFDEA900"/>
      <color rgb="FFE3DE00"/>
      <color rgb="FFEAE400"/>
      <color rgb="FFFFF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firstButton="1" fmlaLink="$A$17" lockText="1" noThreeD="1"/>
</file>

<file path=xl/ctrlProps/ctrlProp10.xml><?xml version="1.0" encoding="utf-8"?>
<formControlPr xmlns="http://schemas.microsoft.com/office/spreadsheetml/2009/9/main" objectType="CheckBox" fmlaLink="$D$68" lockText="1" noThreeD="1"/>
</file>

<file path=xl/ctrlProps/ctrlProp100.xml><?xml version="1.0" encoding="utf-8"?>
<formControlPr xmlns="http://schemas.microsoft.com/office/spreadsheetml/2009/9/main" objectType="CheckBox" fmlaLink="$G$57" lockText="1" noThreeD="1"/>
</file>

<file path=xl/ctrlProps/ctrlProp101.xml><?xml version="1.0" encoding="utf-8"?>
<formControlPr xmlns="http://schemas.microsoft.com/office/spreadsheetml/2009/9/main" objectType="CheckBox" fmlaLink="$G$58" lockText="1" noThreeD="1"/>
</file>

<file path=xl/ctrlProps/ctrlProp102.xml><?xml version="1.0" encoding="utf-8"?>
<formControlPr xmlns="http://schemas.microsoft.com/office/spreadsheetml/2009/9/main" objectType="CheckBox" fmlaLink="$G$59" lockText="1" noThreeD="1"/>
</file>

<file path=xl/ctrlProps/ctrlProp103.xml><?xml version="1.0" encoding="utf-8"?>
<formControlPr xmlns="http://schemas.microsoft.com/office/spreadsheetml/2009/9/main" objectType="CheckBox" fmlaLink="$G$60" lockText="1" noThreeD="1"/>
</file>

<file path=xl/ctrlProps/ctrlProp104.xml><?xml version="1.0" encoding="utf-8"?>
<formControlPr xmlns="http://schemas.microsoft.com/office/spreadsheetml/2009/9/main" objectType="CheckBox" fmlaLink="$I$54" lockText="1" noThreeD="1"/>
</file>

<file path=xl/ctrlProps/ctrlProp105.xml><?xml version="1.0" encoding="utf-8"?>
<formControlPr xmlns="http://schemas.microsoft.com/office/spreadsheetml/2009/9/main" objectType="CheckBox" fmlaLink="$I$55" lockText="1" noThreeD="1"/>
</file>

<file path=xl/ctrlProps/ctrlProp106.xml><?xml version="1.0" encoding="utf-8"?>
<formControlPr xmlns="http://schemas.microsoft.com/office/spreadsheetml/2009/9/main" objectType="CheckBox" fmlaLink="$I$56" lockText="1" noThreeD="1"/>
</file>

<file path=xl/ctrlProps/ctrlProp107.xml><?xml version="1.0" encoding="utf-8"?>
<formControlPr xmlns="http://schemas.microsoft.com/office/spreadsheetml/2009/9/main" objectType="CheckBox" fmlaLink="$I$57" lockText="1" noThreeD="1"/>
</file>

<file path=xl/ctrlProps/ctrlProp108.xml><?xml version="1.0" encoding="utf-8"?>
<formControlPr xmlns="http://schemas.microsoft.com/office/spreadsheetml/2009/9/main" objectType="CheckBox" fmlaLink="$I$58" lockText="1" noThreeD="1"/>
</file>

<file path=xl/ctrlProps/ctrlProp109.xml><?xml version="1.0" encoding="utf-8"?>
<formControlPr xmlns="http://schemas.microsoft.com/office/spreadsheetml/2009/9/main" objectType="CheckBox" fmlaLink="$I$59" lockText="1" noThreeD="1"/>
</file>

<file path=xl/ctrlProps/ctrlProp11.xml><?xml version="1.0" encoding="utf-8"?>
<formControlPr xmlns="http://schemas.microsoft.com/office/spreadsheetml/2009/9/main" objectType="CheckBox" fmlaLink="$E$98" lockText="1" noThreeD="1"/>
</file>

<file path=xl/ctrlProps/ctrlProp110.xml><?xml version="1.0" encoding="utf-8"?>
<formControlPr xmlns="http://schemas.microsoft.com/office/spreadsheetml/2009/9/main" objectType="CheckBox" fmlaLink="$I$60" lockText="1" noThreeD="1"/>
</file>

<file path=xl/ctrlProps/ctrlProp111.xml><?xml version="1.0" encoding="utf-8"?>
<formControlPr xmlns="http://schemas.microsoft.com/office/spreadsheetml/2009/9/main" objectType="CheckBox" fmlaLink="$G$68" lockText="1" noThreeD="1"/>
</file>

<file path=xl/ctrlProps/ctrlProp112.xml><?xml version="1.0" encoding="utf-8"?>
<formControlPr xmlns="http://schemas.microsoft.com/office/spreadsheetml/2009/9/main" objectType="CheckBox" fmlaLink="$I$97" lockText="1" noThreeD="1"/>
</file>

<file path=xl/ctrlProps/ctrlProp113.xml><?xml version="1.0" encoding="utf-8"?>
<formControlPr xmlns="http://schemas.microsoft.com/office/spreadsheetml/2009/9/main" objectType="CheckBox" fmlaLink="I97" lockText="1" noThreeD="1"/>
</file>

<file path=xl/ctrlProps/ctrlProp114.xml><?xml version="1.0" encoding="utf-8"?>
<formControlPr xmlns="http://schemas.microsoft.com/office/spreadsheetml/2009/9/main" objectType="CheckBox" fmlaLink="$I$96" lockText="1" noThreeD="1"/>
</file>

<file path=xl/ctrlProps/ctrlProp115.xml><?xml version="1.0" encoding="utf-8"?>
<formControlPr xmlns="http://schemas.microsoft.com/office/spreadsheetml/2009/9/main" objectType="CheckBox" fmlaLink="$I$98" lockText="1" noThreeD="1"/>
</file>

<file path=xl/ctrlProps/ctrlProp116.xml><?xml version="1.0" encoding="utf-8"?>
<formControlPr xmlns="http://schemas.microsoft.com/office/spreadsheetml/2009/9/main" objectType="CheckBox" fmlaLink="$I$102" lockText="1" noThreeD="1"/>
</file>

<file path=xl/ctrlProps/ctrlProp117.xml><?xml version="1.0" encoding="utf-8"?>
<formControlPr xmlns="http://schemas.microsoft.com/office/spreadsheetml/2009/9/main" objectType="CheckBox" fmlaLink="I101" lockText="1" noThreeD="1"/>
</file>

<file path=xl/ctrlProps/ctrlProp118.xml><?xml version="1.0" encoding="utf-8"?>
<formControlPr xmlns="http://schemas.microsoft.com/office/spreadsheetml/2009/9/main" objectType="CheckBox" fmlaLink="$I$108" lockText="1" noThreeD="1"/>
</file>

<file path=xl/ctrlProps/ctrlProp119.xml><?xml version="1.0" encoding="utf-8"?>
<formControlPr xmlns="http://schemas.microsoft.com/office/spreadsheetml/2009/9/main" objectType="CheckBox" fmlaLink="$B$52" lockText="1" noThreeD="1"/>
</file>

<file path=xl/ctrlProps/ctrlProp12.xml><?xml version="1.0" encoding="utf-8"?>
<formControlPr xmlns="http://schemas.microsoft.com/office/spreadsheetml/2009/9/main" objectType="CheckBox" fmlaLink="$E$104" lockText="1" noThreeD="1"/>
</file>

<file path=xl/ctrlProps/ctrlProp120.xml><?xml version="1.0" encoding="utf-8"?>
<formControlPr xmlns="http://schemas.microsoft.com/office/spreadsheetml/2009/9/main" objectType="CheckBox" fmlaLink="$G$54" lockText="1" noThreeD="1"/>
</file>

<file path=xl/ctrlProps/ctrlProp121.xml><?xml version="1.0" encoding="utf-8"?>
<formControlPr xmlns="http://schemas.microsoft.com/office/spreadsheetml/2009/9/main" objectType="CheckBox" fmlaLink="$G$55" lockText="1" noThreeD="1"/>
</file>

<file path=xl/ctrlProps/ctrlProp122.xml><?xml version="1.0" encoding="utf-8"?>
<formControlPr xmlns="http://schemas.microsoft.com/office/spreadsheetml/2009/9/main" objectType="CheckBox" fmlaLink="$G$56" lockText="1" noThreeD="1"/>
</file>

<file path=xl/ctrlProps/ctrlProp123.xml><?xml version="1.0" encoding="utf-8"?>
<formControlPr xmlns="http://schemas.microsoft.com/office/spreadsheetml/2009/9/main" objectType="CheckBox" fmlaLink="$G$64" lockText="1" noThreeD="1"/>
</file>

<file path=xl/ctrlProps/ctrlProp124.xml><?xml version="1.0" encoding="utf-8"?>
<formControlPr xmlns="http://schemas.microsoft.com/office/spreadsheetml/2009/9/main" objectType="CheckBox" fmlaLink="$G$66" lockText="1" noThreeD="1"/>
</file>

<file path=xl/ctrlProps/ctrlProp125.xml><?xml version="1.0" encoding="utf-8"?>
<formControlPr xmlns="http://schemas.microsoft.com/office/spreadsheetml/2009/9/main" objectType="CheckBox" fmlaLink="$G$57" lockText="1" noThreeD="1"/>
</file>

<file path=xl/ctrlProps/ctrlProp126.xml><?xml version="1.0" encoding="utf-8"?>
<formControlPr xmlns="http://schemas.microsoft.com/office/spreadsheetml/2009/9/main" objectType="CheckBox" fmlaLink="$G$58" lockText="1" noThreeD="1"/>
</file>

<file path=xl/ctrlProps/ctrlProp127.xml><?xml version="1.0" encoding="utf-8"?>
<formControlPr xmlns="http://schemas.microsoft.com/office/spreadsheetml/2009/9/main" objectType="CheckBox" fmlaLink="$G$59" lockText="1" noThreeD="1"/>
</file>

<file path=xl/ctrlProps/ctrlProp128.xml><?xml version="1.0" encoding="utf-8"?>
<formControlPr xmlns="http://schemas.microsoft.com/office/spreadsheetml/2009/9/main" objectType="CheckBox" fmlaLink="$G$60" lockText="1" noThreeD="1"/>
</file>

<file path=xl/ctrlProps/ctrlProp129.xml><?xml version="1.0" encoding="utf-8"?>
<formControlPr xmlns="http://schemas.microsoft.com/office/spreadsheetml/2009/9/main" objectType="CheckBox" fmlaLink="$I$54" lockText="1" noThreeD="1"/>
</file>

<file path=xl/ctrlProps/ctrlProp13.xml><?xml version="1.0" encoding="utf-8"?>
<formControlPr xmlns="http://schemas.microsoft.com/office/spreadsheetml/2009/9/main" objectType="CheckBox" fmlaLink="$E$107" lockText="1" noThreeD="1"/>
</file>

<file path=xl/ctrlProps/ctrlProp130.xml><?xml version="1.0" encoding="utf-8"?>
<formControlPr xmlns="http://schemas.microsoft.com/office/spreadsheetml/2009/9/main" objectType="CheckBox" fmlaLink="$I$55" lockText="1" noThreeD="1"/>
</file>

<file path=xl/ctrlProps/ctrlProp131.xml><?xml version="1.0" encoding="utf-8"?>
<formControlPr xmlns="http://schemas.microsoft.com/office/spreadsheetml/2009/9/main" objectType="CheckBox" fmlaLink="$I$56" lockText="1" noThreeD="1"/>
</file>

<file path=xl/ctrlProps/ctrlProp132.xml><?xml version="1.0" encoding="utf-8"?>
<formControlPr xmlns="http://schemas.microsoft.com/office/spreadsheetml/2009/9/main" objectType="CheckBox" fmlaLink="$I$57" lockText="1" noThreeD="1"/>
</file>

<file path=xl/ctrlProps/ctrlProp133.xml><?xml version="1.0" encoding="utf-8"?>
<formControlPr xmlns="http://schemas.microsoft.com/office/spreadsheetml/2009/9/main" objectType="CheckBox" fmlaLink="$I$58" lockText="1" noThreeD="1"/>
</file>

<file path=xl/ctrlProps/ctrlProp134.xml><?xml version="1.0" encoding="utf-8"?>
<formControlPr xmlns="http://schemas.microsoft.com/office/spreadsheetml/2009/9/main" objectType="CheckBox" fmlaLink="$I$59" lockText="1" noThreeD="1"/>
</file>

<file path=xl/ctrlProps/ctrlProp135.xml><?xml version="1.0" encoding="utf-8"?>
<formControlPr xmlns="http://schemas.microsoft.com/office/spreadsheetml/2009/9/main" objectType="CheckBox" fmlaLink="$I$60" lockText="1" noThreeD="1"/>
</file>

<file path=xl/ctrlProps/ctrlProp136.xml><?xml version="1.0" encoding="utf-8"?>
<formControlPr xmlns="http://schemas.microsoft.com/office/spreadsheetml/2009/9/main" objectType="CheckBox" fmlaLink="$G$68" lockText="1" noThreeD="1"/>
</file>

<file path=xl/ctrlProps/ctrlProp137.xml><?xml version="1.0" encoding="utf-8"?>
<formControlPr xmlns="http://schemas.microsoft.com/office/spreadsheetml/2009/9/main" objectType="CheckBox" fmlaLink="$I$108" lockText="1" noThreeD="1"/>
</file>

<file path=xl/ctrlProps/ctrlProp138.xml><?xml version="1.0" encoding="utf-8"?>
<formControlPr xmlns="http://schemas.microsoft.com/office/spreadsheetml/2009/9/main" objectType="CheckBox" fmlaLink="$I$97" lockText="1" noThreeD="1"/>
</file>

<file path=xl/ctrlProps/ctrlProp139.xml><?xml version="1.0" encoding="utf-8"?>
<formControlPr xmlns="http://schemas.microsoft.com/office/spreadsheetml/2009/9/main" objectType="CheckBox" fmlaLink="$I$98" lockText="1" noThreeD="1"/>
</file>

<file path=xl/ctrlProps/ctrlProp14.xml><?xml version="1.0" encoding="utf-8"?>
<formControlPr xmlns="http://schemas.microsoft.com/office/spreadsheetml/2009/9/main" objectType="CheckBox" fmlaLink="$D$66" lockText="1" noThreeD="1"/>
</file>

<file path=xl/ctrlProps/ctrlProp140.xml><?xml version="1.0" encoding="utf-8"?>
<formControlPr xmlns="http://schemas.microsoft.com/office/spreadsheetml/2009/9/main" objectType="CheckBox" fmlaLink="I96" lockText="1" noThreeD="1"/>
</file>

<file path=xl/ctrlProps/ctrlProp141.xml><?xml version="1.0" encoding="utf-8"?>
<formControlPr xmlns="http://schemas.microsoft.com/office/spreadsheetml/2009/9/main" objectType="CheckBox" fmlaLink="$I$102" lockText="1" noThreeD="1"/>
</file>

<file path=xl/ctrlProps/ctrlProp142.xml><?xml version="1.0" encoding="utf-8"?>
<formControlPr xmlns="http://schemas.microsoft.com/office/spreadsheetml/2009/9/main" objectType="CheckBox" fmlaLink="I101" lockText="1" noThreeD="1"/>
</file>

<file path=xl/ctrlProps/ctrlProp143.xml><?xml version="1.0" encoding="utf-8"?>
<formControlPr xmlns="http://schemas.microsoft.com/office/spreadsheetml/2009/9/main" objectType="CheckBox" fmlaLink="$B$52" lockText="1" noThreeD="1"/>
</file>

<file path=xl/ctrlProps/ctrlProp144.xml><?xml version="1.0" encoding="utf-8"?>
<formControlPr xmlns="http://schemas.microsoft.com/office/spreadsheetml/2009/9/main" objectType="CheckBox" fmlaLink="$G$54" lockText="1" noThreeD="1"/>
</file>

<file path=xl/ctrlProps/ctrlProp145.xml><?xml version="1.0" encoding="utf-8"?>
<formControlPr xmlns="http://schemas.microsoft.com/office/spreadsheetml/2009/9/main" objectType="CheckBox" fmlaLink="$G$55" lockText="1" noThreeD="1"/>
</file>

<file path=xl/ctrlProps/ctrlProp146.xml><?xml version="1.0" encoding="utf-8"?>
<formControlPr xmlns="http://schemas.microsoft.com/office/spreadsheetml/2009/9/main" objectType="CheckBox" fmlaLink="$G$56" lockText="1" noThreeD="1"/>
</file>

<file path=xl/ctrlProps/ctrlProp147.xml><?xml version="1.0" encoding="utf-8"?>
<formControlPr xmlns="http://schemas.microsoft.com/office/spreadsheetml/2009/9/main" objectType="CheckBox" fmlaLink="$G$64" lockText="1" noThreeD="1"/>
</file>

<file path=xl/ctrlProps/ctrlProp148.xml><?xml version="1.0" encoding="utf-8"?>
<formControlPr xmlns="http://schemas.microsoft.com/office/spreadsheetml/2009/9/main" objectType="CheckBox" fmlaLink="$G$66" lockText="1" noThreeD="1"/>
</file>

<file path=xl/ctrlProps/ctrlProp149.xml><?xml version="1.0" encoding="utf-8"?>
<formControlPr xmlns="http://schemas.microsoft.com/office/spreadsheetml/2009/9/main" objectType="CheckBox" fmlaLink="$G$57" lockText="1" noThreeD="1"/>
</file>

<file path=xl/ctrlProps/ctrlProp15.xml><?xml version="1.0" encoding="utf-8"?>
<formControlPr xmlns="http://schemas.microsoft.com/office/spreadsheetml/2009/9/main" objectType="CheckBox" fmlaLink="$D$59" lockText="1" noThreeD="1"/>
</file>

<file path=xl/ctrlProps/ctrlProp150.xml><?xml version="1.0" encoding="utf-8"?>
<formControlPr xmlns="http://schemas.microsoft.com/office/spreadsheetml/2009/9/main" objectType="CheckBox" fmlaLink="$G$58" lockText="1" noThreeD="1"/>
</file>

<file path=xl/ctrlProps/ctrlProp151.xml><?xml version="1.0" encoding="utf-8"?>
<formControlPr xmlns="http://schemas.microsoft.com/office/spreadsheetml/2009/9/main" objectType="CheckBox" fmlaLink="$G$59" lockText="1" noThreeD="1"/>
</file>

<file path=xl/ctrlProps/ctrlProp152.xml><?xml version="1.0" encoding="utf-8"?>
<formControlPr xmlns="http://schemas.microsoft.com/office/spreadsheetml/2009/9/main" objectType="CheckBox" fmlaLink="$G$60" lockText="1" noThreeD="1"/>
</file>

<file path=xl/ctrlProps/ctrlProp153.xml><?xml version="1.0" encoding="utf-8"?>
<formControlPr xmlns="http://schemas.microsoft.com/office/spreadsheetml/2009/9/main" objectType="CheckBox" fmlaLink="$I$54" lockText="1" noThreeD="1"/>
</file>

<file path=xl/ctrlProps/ctrlProp154.xml><?xml version="1.0" encoding="utf-8"?>
<formControlPr xmlns="http://schemas.microsoft.com/office/spreadsheetml/2009/9/main" objectType="CheckBox" fmlaLink="$I$55" lockText="1" noThreeD="1"/>
</file>

<file path=xl/ctrlProps/ctrlProp155.xml><?xml version="1.0" encoding="utf-8"?>
<formControlPr xmlns="http://schemas.microsoft.com/office/spreadsheetml/2009/9/main" objectType="CheckBox" fmlaLink="$I$56" lockText="1" noThreeD="1"/>
</file>

<file path=xl/ctrlProps/ctrlProp156.xml><?xml version="1.0" encoding="utf-8"?>
<formControlPr xmlns="http://schemas.microsoft.com/office/spreadsheetml/2009/9/main" objectType="CheckBox" fmlaLink="$I$57" lockText="1" noThreeD="1"/>
</file>

<file path=xl/ctrlProps/ctrlProp157.xml><?xml version="1.0" encoding="utf-8"?>
<formControlPr xmlns="http://schemas.microsoft.com/office/spreadsheetml/2009/9/main" objectType="CheckBox" fmlaLink="$I$58" lockText="1" noThreeD="1"/>
</file>

<file path=xl/ctrlProps/ctrlProp158.xml><?xml version="1.0" encoding="utf-8"?>
<formControlPr xmlns="http://schemas.microsoft.com/office/spreadsheetml/2009/9/main" objectType="CheckBox" fmlaLink="$I$59" lockText="1" noThreeD="1"/>
</file>

<file path=xl/ctrlProps/ctrlProp159.xml><?xml version="1.0" encoding="utf-8"?>
<formControlPr xmlns="http://schemas.microsoft.com/office/spreadsheetml/2009/9/main" objectType="CheckBox" fmlaLink="$I$60" lockText="1" noThreeD="1"/>
</file>

<file path=xl/ctrlProps/ctrlProp16.xml><?xml version="1.0" encoding="utf-8"?>
<formControlPr xmlns="http://schemas.microsoft.com/office/spreadsheetml/2009/9/main" objectType="CheckBox" fmlaLink="$D$60" lockText="1" noThreeD="1"/>
</file>

<file path=xl/ctrlProps/ctrlProp160.xml><?xml version="1.0" encoding="utf-8"?>
<formControlPr xmlns="http://schemas.microsoft.com/office/spreadsheetml/2009/9/main" objectType="CheckBox" fmlaLink="$G$68" lockText="1" noThreeD="1"/>
</file>

<file path=xl/ctrlProps/ctrlProp161.xml><?xml version="1.0" encoding="utf-8"?>
<formControlPr xmlns="http://schemas.microsoft.com/office/spreadsheetml/2009/9/main" objectType="CheckBox" fmlaLink="$I$101" lockText="1" noThreeD="1"/>
</file>

<file path=xl/ctrlProps/ctrlProp162.xml><?xml version="1.0" encoding="utf-8"?>
<formControlPr xmlns="http://schemas.microsoft.com/office/spreadsheetml/2009/9/main" objectType="CheckBox" fmlaLink="$I$97" lockText="1" noThreeD="1"/>
</file>

<file path=xl/ctrlProps/ctrlProp163.xml><?xml version="1.0" encoding="utf-8"?>
<formControlPr xmlns="http://schemas.microsoft.com/office/spreadsheetml/2009/9/main" objectType="CheckBox" fmlaLink="I96" lockText="1" noThreeD="1"/>
</file>

<file path=xl/ctrlProps/ctrlProp164.xml><?xml version="1.0" encoding="utf-8"?>
<formControlPr xmlns="http://schemas.microsoft.com/office/spreadsheetml/2009/9/main" objectType="CheckBox" fmlaLink="$I$102" lockText="1" noThreeD="1"/>
</file>

<file path=xl/ctrlProps/ctrlProp165.xml><?xml version="1.0" encoding="utf-8"?>
<formControlPr xmlns="http://schemas.microsoft.com/office/spreadsheetml/2009/9/main" objectType="CheckBox" fmlaLink="$I$98" lockText="1" noThreeD="1"/>
</file>

<file path=xl/ctrlProps/ctrlProp166.xml><?xml version="1.0" encoding="utf-8"?>
<formControlPr xmlns="http://schemas.microsoft.com/office/spreadsheetml/2009/9/main" objectType="CheckBox" fmlaLink="I102"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E105" lockText="1" noThreeD="1"/>
</file>

<file path=xl/ctrlProps/ctrlProp19.xml><?xml version="1.0" encoding="utf-8"?>
<formControlPr xmlns="http://schemas.microsoft.com/office/spreadsheetml/2009/9/main" objectType="CheckBox" fmlaLink="$E$104"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E92" lockText="1" noThreeD="1"/>
</file>

<file path=xl/ctrlProps/ctrlProp21.xml><?xml version="1.0" encoding="utf-8"?>
<formControlPr xmlns="http://schemas.microsoft.com/office/spreadsheetml/2009/9/main" objectType="CheckBox" fmlaLink="E100" lockText="1" noThreeD="1"/>
</file>

<file path=xl/ctrlProps/ctrlProp22.xml><?xml version="1.0" encoding="utf-8"?>
<formControlPr xmlns="http://schemas.microsoft.com/office/spreadsheetml/2009/9/main" objectType="CheckBox" fmlaLink="$D$57" lockText="1" noThreeD="1"/>
</file>

<file path=xl/ctrlProps/ctrlProp23.xml><?xml version="1.0" encoding="utf-8"?>
<formControlPr xmlns="http://schemas.microsoft.com/office/spreadsheetml/2009/9/main" objectType="CheckBox" fmlaLink="$E$57" lockText="1" noThreeD="1"/>
</file>

<file path=xl/ctrlProps/ctrlProp24.xml><?xml version="1.0" encoding="utf-8"?>
<formControlPr xmlns="http://schemas.microsoft.com/office/spreadsheetml/2009/9/main" objectType="CheckBox" fmlaLink="$E$58" lockText="1" noThreeD="1"/>
</file>

<file path=xl/ctrlProps/ctrlProp25.xml><?xml version="1.0" encoding="utf-8"?>
<formControlPr xmlns="http://schemas.microsoft.com/office/spreadsheetml/2009/9/main" objectType="CheckBox" fmlaLink="$E$59" lockText="1" noThreeD="1"/>
</file>

<file path=xl/ctrlProps/ctrlProp26.xml><?xml version="1.0" encoding="utf-8"?>
<formControlPr xmlns="http://schemas.microsoft.com/office/spreadsheetml/2009/9/main" objectType="CheckBox" fmlaLink="$E$60" lockText="1" noThreeD="1"/>
</file>

<file path=xl/ctrlProps/ctrlProp27.xml><?xml version="1.0" encoding="utf-8"?>
<formControlPr xmlns="http://schemas.microsoft.com/office/spreadsheetml/2009/9/main" objectType="CheckBox" fmlaLink="$D$58" lockText="1" noThreeD="1"/>
</file>

<file path=xl/ctrlProps/ctrlProp28.xml><?xml version="1.0" encoding="utf-8"?>
<formControlPr xmlns="http://schemas.microsoft.com/office/spreadsheetml/2009/9/main" objectType="CheckBox" fmlaLink="$D$64" lockText="1" noThreeD="1"/>
</file>

<file path=xl/ctrlProps/ctrlProp29.xml><?xml version="1.0" encoding="utf-8"?>
<formControlPr xmlns="http://schemas.microsoft.com/office/spreadsheetml/2009/9/main" objectType="CheckBox" fmlaLink="$D$68" lockText="1" noThreeD="1"/>
</file>

<file path=xl/ctrlProps/ctrlProp3.xml><?xml version="1.0" encoding="utf-8"?>
<formControlPr xmlns="http://schemas.microsoft.com/office/spreadsheetml/2009/9/main" objectType="CheckBox" fmlaLink="$D$57" lockText="1" noThreeD="1"/>
</file>

<file path=xl/ctrlProps/ctrlProp30.xml><?xml version="1.0" encoding="utf-8"?>
<formControlPr xmlns="http://schemas.microsoft.com/office/spreadsheetml/2009/9/main" objectType="CheckBox" fmlaLink="$E$96" lockText="1" noThreeD="1"/>
</file>

<file path=xl/ctrlProps/ctrlProp31.xml><?xml version="1.0" encoding="utf-8"?>
<formControlPr xmlns="http://schemas.microsoft.com/office/spreadsheetml/2009/9/main" objectType="CheckBox" fmlaLink="$E$101" lockText="1" noThreeD="1"/>
</file>

<file path=xl/ctrlProps/ctrlProp32.xml><?xml version="1.0" encoding="utf-8"?>
<formControlPr xmlns="http://schemas.microsoft.com/office/spreadsheetml/2009/9/main" objectType="CheckBox" fmlaLink="$E$104" lockText="1" noThreeD="1"/>
</file>

<file path=xl/ctrlProps/ctrlProp33.xml><?xml version="1.0" encoding="utf-8"?>
<formControlPr xmlns="http://schemas.microsoft.com/office/spreadsheetml/2009/9/main" objectType="CheckBox" fmlaLink="$D$66" lockText="1" noThreeD="1"/>
</file>

<file path=xl/ctrlProps/ctrlProp34.xml><?xml version="1.0" encoding="utf-8"?>
<formControlPr xmlns="http://schemas.microsoft.com/office/spreadsheetml/2009/9/main" objectType="CheckBox" fmlaLink="$D$59" lockText="1" noThreeD="1"/>
</file>

<file path=xl/ctrlProps/ctrlProp35.xml><?xml version="1.0" encoding="utf-8"?>
<formControlPr xmlns="http://schemas.microsoft.com/office/spreadsheetml/2009/9/main" objectType="CheckBox" fmlaLink="$D$60" lockText="1" noThreeD="1"/>
</file>

<file path=xl/ctrlProps/ctrlProp36.xml><?xml version="1.0" encoding="utf-8"?>
<formControlPr xmlns="http://schemas.microsoft.com/office/spreadsheetml/2009/9/main" objectType="CheckBox" fmlaLink="E91" lockText="1" noThreeD="1"/>
</file>

<file path=xl/ctrlProps/ctrlProp37.xml><?xml version="1.0" encoding="utf-8"?>
<formControlPr xmlns="http://schemas.microsoft.com/office/spreadsheetml/2009/9/main" objectType="CheckBox" fmlaLink="E98" lockText="1" noThreeD="1"/>
</file>

<file path=xl/ctrlProps/ctrlProp38.xml><?xml version="1.0" encoding="utf-8"?>
<formControlPr xmlns="http://schemas.microsoft.com/office/spreadsheetml/2009/9/main" objectType="CheckBox" fmlaLink="E102" lockText="1" noThreeD="1"/>
</file>

<file path=xl/ctrlProps/ctrlProp39.xml><?xml version="1.0" encoding="utf-8"?>
<formControlPr xmlns="http://schemas.microsoft.com/office/spreadsheetml/2009/9/main" objectType="CheckBox" fmlaLink="$I$9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B$52" lockText="1" noThreeD="1"/>
</file>

<file path=xl/ctrlProps/ctrlProp41.xml><?xml version="1.0" encoding="utf-8"?>
<formControlPr xmlns="http://schemas.microsoft.com/office/spreadsheetml/2009/9/main" objectType="CheckBox" fmlaLink="$G$54" lockText="1" noThreeD="1"/>
</file>

<file path=xl/ctrlProps/ctrlProp42.xml><?xml version="1.0" encoding="utf-8"?>
<formControlPr xmlns="http://schemas.microsoft.com/office/spreadsheetml/2009/9/main" objectType="CheckBox" fmlaLink="$G$55" lockText="1" noThreeD="1"/>
</file>

<file path=xl/ctrlProps/ctrlProp43.xml><?xml version="1.0" encoding="utf-8"?>
<formControlPr xmlns="http://schemas.microsoft.com/office/spreadsheetml/2009/9/main" objectType="CheckBox" fmlaLink="$G$56" lockText="1" noThreeD="1"/>
</file>

<file path=xl/ctrlProps/ctrlProp44.xml><?xml version="1.0" encoding="utf-8"?>
<formControlPr xmlns="http://schemas.microsoft.com/office/spreadsheetml/2009/9/main" objectType="CheckBox" fmlaLink="$G$57" lockText="1" noThreeD="1"/>
</file>

<file path=xl/ctrlProps/ctrlProp45.xml><?xml version="1.0" encoding="utf-8"?>
<formControlPr xmlns="http://schemas.microsoft.com/office/spreadsheetml/2009/9/main" objectType="CheckBox" fmlaLink="$G$58" lockText="1" noThreeD="1"/>
</file>

<file path=xl/ctrlProps/ctrlProp46.xml><?xml version="1.0" encoding="utf-8"?>
<formControlPr xmlns="http://schemas.microsoft.com/office/spreadsheetml/2009/9/main" objectType="CheckBox" fmlaLink="$G$59" lockText="1" noThreeD="1"/>
</file>

<file path=xl/ctrlProps/ctrlProp47.xml><?xml version="1.0" encoding="utf-8"?>
<formControlPr xmlns="http://schemas.microsoft.com/office/spreadsheetml/2009/9/main" objectType="CheckBox" fmlaLink="$G$67" lockText="1" noThreeD="1"/>
</file>

<file path=xl/ctrlProps/ctrlProp48.xml><?xml version="1.0" encoding="utf-8"?>
<formControlPr xmlns="http://schemas.microsoft.com/office/spreadsheetml/2009/9/main" objectType="CheckBox" fmlaLink="$G$69" lockText="1" noThreeD="1"/>
</file>

<file path=xl/ctrlProps/ctrlProp49.xml><?xml version="1.0" encoding="utf-8"?>
<formControlPr xmlns="http://schemas.microsoft.com/office/spreadsheetml/2009/9/main" objectType="CheckBox" fmlaLink="$G$60" lockText="1" noThreeD="1"/>
</file>

<file path=xl/ctrlProps/ctrlProp5.xml><?xml version="1.0" encoding="utf-8"?>
<formControlPr xmlns="http://schemas.microsoft.com/office/spreadsheetml/2009/9/main" objectType="CheckBox" fmlaLink="$E$58" lockText="1" noThreeD="1"/>
</file>

<file path=xl/ctrlProps/ctrlProp50.xml><?xml version="1.0" encoding="utf-8"?>
<formControlPr xmlns="http://schemas.microsoft.com/office/spreadsheetml/2009/9/main" objectType="CheckBox" fmlaLink="$G$61" lockText="1" noThreeD="1"/>
</file>

<file path=xl/ctrlProps/ctrlProp51.xml><?xml version="1.0" encoding="utf-8"?>
<formControlPr xmlns="http://schemas.microsoft.com/office/spreadsheetml/2009/9/main" objectType="CheckBox" fmlaLink="$G$62" lockText="1" noThreeD="1"/>
</file>

<file path=xl/ctrlProps/ctrlProp52.xml><?xml version="1.0" encoding="utf-8"?>
<formControlPr xmlns="http://schemas.microsoft.com/office/spreadsheetml/2009/9/main" objectType="CheckBox" fmlaLink="$G$63" lockText="1" noThreeD="1"/>
</file>

<file path=xl/ctrlProps/ctrlProp53.xml><?xml version="1.0" encoding="utf-8"?>
<formControlPr xmlns="http://schemas.microsoft.com/office/spreadsheetml/2009/9/main" objectType="CheckBox" fmlaLink="$I$54" lockText="1" noThreeD="1"/>
</file>

<file path=xl/ctrlProps/ctrlProp54.xml><?xml version="1.0" encoding="utf-8"?>
<formControlPr xmlns="http://schemas.microsoft.com/office/spreadsheetml/2009/9/main" objectType="CheckBox" fmlaLink="$I$55" lockText="1" noThreeD="1"/>
</file>

<file path=xl/ctrlProps/ctrlProp55.xml><?xml version="1.0" encoding="utf-8"?>
<formControlPr xmlns="http://schemas.microsoft.com/office/spreadsheetml/2009/9/main" objectType="CheckBox" fmlaLink="$I$56" lockText="1" noThreeD="1"/>
</file>

<file path=xl/ctrlProps/ctrlProp56.xml><?xml version="1.0" encoding="utf-8"?>
<formControlPr xmlns="http://schemas.microsoft.com/office/spreadsheetml/2009/9/main" objectType="CheckBox" fmlaLink="$I$57" lockText="1" noThreeD="1"/>
</file>

<file path=xl/ctrlProps/ctrlProp57.xml><?xml version="1.0" encoding="utf-8"?>
<formControlPr xmlns="http://schemas.microsoft.com/office/spreadsheetml/2009/9/main" objectType="CheckBox" fmlaLink="$I$58" lockText="1" noThreeD="1"/>
</file>

<file path=xl/ctrlProps/ctrlProp58.xml><?xml version="1.0" encoding="utf-8"?>
<formControlPr xmlns="http://schemas.microsoft.com/office/spreadsheetml/2009/9/main" objectType="CheckBox" fmlaLink="$I$59" lockText="1" noThreeD="1"/>
</file>

<file path=xl/ctrlProps/ctrlProp59.xml><?xml version="1.0" encoding="utf-8"?>
<formControlPr xmlns="http://schemas.microsoft.com/office/spreadsheetml/2009/9/main" objectType="CheckBox" fmlaLink="$I$60" lockText="1" noThreeD="1"/>
</file>

<file path=xl/ctrlProps/ctrlProp6.xml><?xml version="1.0" encoding="utf-8"?>
<formControlPr xmlns="http://schemas.microsoft.com/office/spreadsheetml/2009/9/main" objectType="CheckBox" fmlaLink="$E$59" lockText="1" noThreeD="1"/>
</file>

<file path=xl/ctrlProps/ctrlProp60.xml><?xml version="1.0" encoding="utf-8"?>
<formControlPr xmlns="http://schemas.microsoft.com/office/spreadsheetml/2009/9/main" objectType="CheckBox" fmlaLink="$I$61" lockText="1" noThreeD="1"/>
</file>

<file path=xl/ctrlProps/ctrlProp61.xml><?xml version="1.0" encoding="utf-8"?>
<formControlPr xmlns="http://schemas.microsoft.com/office/spreadsheetml/2009/9/main" objectType="CheckBox" fmlaLink="$I$62" lockText="1" noThreeD="1"/>
</file>

<file path=xl/ctrlProps/ctrlProp62.xml><?xml version="1.0" encoding="utf-8"?>
<formControlPr xmlns="http://schemas.microsoft.com/office/spreadsheetml/2009/9/main" objectType="CheckBox" fmlaLink="$I$63" lockText="1" noThreeD="1"/>
</file>

<file path=xl/ctrlProps/ctrlProp63.xml><?xml version="1.0" encoding="utf-8"?>
<formControlPr xmlns="http://schemas.microsoft.com/office/spreadsheetml/2009/9/main" objectType="CheckBox" fmlaLink="$G$73" lockText="1" noThreeD="1"/>
</file>

<file path=xl/ctrlProps/ctrlProp64.xml><?xml version="1.0" encoding="utf-8"?>
<formControlPr xmlns="http://schemas.microsoft.com/office/spreadsheetml/2009/9/main" objectType="CheckBox" fmlaLink="$G$71" lockText="1" noThreeD="1"/>
</file>

<file path=xl/ctrlProps/ctrlProp65.xml><?xml version="1.0" encoding="utf-8"?>
<formControlPr xmlns="http://schemas.microsoft.com/office/spreadsheetml/2009/9/main" objectType="CheckBox" fmlaLink="$I$104" lockText="1" noThreeD="1"/>
</file>

<file path=xl/ctrlProps/ctrlProp66.xml><?xml version="1.0" encoding="utf-8"?>
<formControlPr xmlns="http://schemas.microsoft.com/office/spreadsheetml/2009/9/main" objectType="CheckBox" fmlaLink="$I$98" lockText="1" noThreeD="1"/>
</file>

<file path=xl/ctrlProps/ctrlProp67.xml><?xml version="1.0" encoding="utf-8"?>
<formControlPr xmlns="http://schemas.microsoft.com/office/spreadsheetml/2009/9/main" objectType="CheckBox" fmlaLink="$I$99" lockText="1" noThreeD="1"/>
</file>

<file path=xl/ctrlProps/ctrlProp68.xml><?xml version="1.0" encoding="utf-8"?>
<formControlPr xmlns="http://schemas.microsoft.com/office/spreadsheetml/2009/9/main" objectType="CheckBox" fmlaLink="I97" lockText="1" noThreeD="1"/>
</file>

<file path=xl/ctrlProps/ctrlProp69.xml><?xml version="1.0" encoding="utf-8"?>
<formControlPr xmlns="http://schemas.microsoft.com/office/spreadsheetml/2009/9/main" objectType="CheckBox" fmlaLink="I102" lockText="1" noThreeD="1"/>
</file>

<file path=xl/ctrlProps/ctrlProp7.xml><?xml version="1.0" encoding="utf-8"?>
<formControlPr xmlns="http://schemas.microsoft.com/office/spreadsheetml/2009/9/main" objectType="CheckBox" fmlaLink="$E$60" lockText="1" noThreeD="1"/>
</file>

<file path=xl/ctrlProps/ctrlProp70.xml><?xml version="1.0" encoding="utf-8"?>
<formControlPr xmlns="http://schemas.microsoft.com/office/spreadsheetml/2009/9/main" objectType="CheckBox" fmlaLink="$I$109" lockText="1" noThreeD="1"/>
</file>

<file path=xl/ctrlProps/ctrlProp71.xml><?xml version="1.0" encoding="utf-8"?>
<formControlPr xmlns="http://schemas.microsoft.com/office/spreadsheetml/2009/9/main" objectType="CheckBox" fmlaLink="$B$52" lockText="1" noThreeD="1"/>
</file>

<file path=xl/ctrlProps/ctrlProp72.xml><?xml version="1.0" encoding="utf-8"?>
<formControlPr xmlns="http://schemas.microsoft.com/office/spreadsheetml/2009/9/main" objectType="CheckBox" fmlaLink="$G$54" lockText="1" noThreeD="1"/>
</file>

<file path=xl/ctrlProps/ctrlProp73.xml><?xml version="1.0" encoding="utf-8"?>
<formControlPr xmlns="http://schemas.microsoft.com/office/spreadsheetml/2009/9/main" objectType="CheckBox" fmlaLink="$G$55" lockText="1" noThreeD="1"/>
</file>

<file path=xl/ctrlProps/ctrlProp74.xml><?xml version="1.0" encoding="utf-8"?>
<formControlPr xmlns="http://schemas.microsoft.com/office/spreadsheetml/2009/9/main" objectType="CheckBox" fmlaLink="$G$56" lockText="1" noThreeD="1"/>
</file>

<file path=xl/ctrlProps/ctrlProp75.xml><?xml version="1.0" encoding="utf-8"?>
<formControlPr xmlns="http://schemas.microsoft.com/office/spreadsheetml/2009/9/main" objectType="CheckBox" fmlaLink="$G$64" lockText="1" noThreeD="1"/>
</file>

<file path=xl/ctrlProps/ctrlProp76.xml><?xml version="1.0" encoding="utf-8"?>
<formControlPr xmlns="http://schemas.microsoft.com/office/spreadsheetml/2009/9/main" objectType="CheckBox" fmlaLink="$G$66" lockText="1" noThreeD="1"/>
</file>

<file path=xl/ctrlProps/ctrlProp77.xml><?xml version="1.0" encoding="utf-8"?>
<formControlPr xmlns="http://schemas.microsoft.com/office/spreadsheetml/2009/9/main" objectType="CheckBox" fmlaLink="$G$57" lockText="1" noThreeD="1"/>
</file>

<file path=xl/ctrlProps/ctrlProp78.xml><?xml version="1.0" encoding="utf-8"?>
<formControlPr xmlns="http://schemas.microsoft.com/office/spreadsheetml/2009/9/main" objectType="CheckBox" fmlaLink="$G$58" lockText="1" noThreeD="1"/>
</file>

<file path=xl/ctrlProps/ctrlProp79.xml><?xml version="1.0" encoding="utf-8"?>
<formControlPr xmlns="http://schemas.microsoft.com/office/spreadsheetml/2009/9/main" objectType="CheckBox" fmlaLink="$G$59" lockText="1" noThreeD="1"/>
</file>

<file path=xl/ctrlProps/ctrlProp8.xml><?xml version="1.0" encoding="utf-8"?>
<formControlPr xmlns="http://schemas.microsoft.com/office/spreadsheetml/2009/9/main" objectType="CheckBox" fmlaLink="$D$58" lockText="1" noThreeD="1"/>
</file>

<file path=xl/ctrlProps/ctrlProp80.xml><?xml version="1.0" encoding="utf-8"?>
<formControlPr xmlns="http://schemas.microsoft.com/office/spreadsheetml/2009/9/main" objectType="CheckBox" fmlaLink="$G$60" lockText="1" noThreeD="1"/>
</file>

<file path=xl/ctrlProps/ctrlProp81.xml><?xml version="1.0" encoding="utf-8"?>
<formControlPr xmlns="http://schemas.microsoft.com/office/spreadsheetml/2009/9/main" objectType="CheckBox" fmlaLink="$I$54" lockText="1" noThreeD="1"/>
</file>

<file path=xl/ctrlProps/ctrlProp82.xml><?xml version="1.0" encoding="utf-8"?>
<formControlPr xmlns="http://schemas.microsoft.com/office/spreadsheetml/2009/9/main" objectType="CheckBox" fmlaLink="$I$55" lockText="1" noThreeD="1"/>
</file>

<file path=xl/ctrlProps/ctrlProp83.xml><?xml version="1.0" encoding="utf-8"?>
<formControlPr xmlns="http://schemas.microsoft.com/office/spreadsheetml/2009/9/main" objectType="CheckBox" fmlaLink="$I$56" lockText="1" noThreeD="1"/>
</file>

<file path=xl/ctrlProps/ctrlProp84.xml><?xml version="1.0" encoding="utf-8"?>
<formControlPr xmlns="http://schemas.microsoft.com/office/spreadsheetml/2009/9/main" objectType="CheckBox" fmlaLink="$I$57" lockText="1" noThreeD="1"/>
</file>

<file path=xl/ctrlProps/ctrlProp85.xml><?xml version="1.0" encoding="utf-8"?>
<formControlPr xmlns="http://schemas.microsoft.com/office/spreadsheetml/2009/9/main" objectType="CheckBox" fmlaLink="$I$58" lockText="1" noThreeD="1"/>
</file>

<file path=xl/ctrlProps/ctrlProp86.xml><?xml version="1.0" encoding="utf-8"?>
<formControlPr xmlns="http://schemas.microsoft.com/office/spreadsheetml/2009/9/main" objectType="CheckBox" fmlaLink="$I$59" lockText="1" noThreeD="1"/>
</file>

<file path=xl/ctrlProps/ctrlProp87.xml><?xml version="1.0" encoding="utf-8"?>
<formControlPr xmlns="http://schemas.microsoft.com/office/spreadsheetml/2009/9/main" objectType="CheckBox" fmlaLink="$I$60" lockText="1" noThreeD="1"/>
</file>

<file path=xl/ctrlProps/ctrlProp88.xml><?xml version="1.0" encoding="utf-8"?>
<formControlPr xmlns="http://schemas.microsoft.com/office/spreadsheetml/2009/9/main" objectType="CheckBox" fmlaLink="$G$68" lockText="1" noThreeD="1"/>
</file>

<file path=xl/ctrlProps/ctrlProp89.xml><?xml version="1.0" encoding="utf-8"?>
<formControlPr xmlns="http://schemas.microsoft.com/office/spreadsheetml/2009/9/main" objectType="CheckBox" fmlaLink="$I$96" lockText="1" noThreeD="1"/>
</file>

<file path=xl/ctrlProps/ctrlProp9.xml><?xml version="1.0" encoding="utf-8"?>
<formControlPr xmlns="http://schemas.microsoft.com/office/spreadsheetml/2009/9/main" objectType="CheckBox" fmlaLink="$D$64" lockText="1" noThreeD="1"/>
</file>

<file path=xl/ctrlProps/ctrlProp90.xml><?xml version="1.0" encoding="utf-8"?>
<formControlPr xmlns="http://schemas.microsoft.com/office/spreadsheetml/2009/9/main" objectType="CheckBox" fmlaLink="$I$98" lockText="1" noThreeD="1"/>
</file>

<file path=xl/ctrlProps/ctrlProp91.xml><?xml version="1.0" encoding="utf-8"?>
<formControlPr xmlns="http://schemas.microsoft.com/office/spreadsheetml/2009/9/main" objectType="CheckBox" fmlaLink="$I$102" lockText="1" noThreeD="1"/>
</file>

<file path=xl/ctrlProps/ctrlProp92.xml><?xml version="1.0" encoding="utf-8"?>
<formControlPr xmlns="http://schemas.microsoft.com/office/spreadsheetml/2009/9/main" objectType="CheckBox" fmlaLink="$I$97" lockText="1" noThreeD="1"/>
</file>

<file path=xl/ctrlProps/ctrlProp93.xml><?xml version="1.0" encoding="utf-8"?>
<formControlPr xmlns="http://schemas.microsoft.com/office/spreadsheetml/2009/9/main" objectType="CheckBox" fmlaLink="I101" lockText="1" noThreeD="1"/>
</file>

<file path=xl/ctrlProps/ctrlProp94.xml><?xml version="1.0" encoding="utf-8"?>
<formControlPr xmlns="http://schemas.microsoft.com/office/spreadsheetml/2009/9/main" objectType="CheckBox" fmlaLink="$B$52" lockText="1" noThreeD="1"/>
</file>

<file path=xl/ctrlProps/ctrlProp95.xml><?xml version="1.0" encoding="utf-8"?>
<formControlPr xmlns="http://schemas.microsoft.com/office/spreadsheetml/2009/9/main" objectType="CheckBox" fmlaLink="$G$54" lockText="1" noThreeD="1"/>
</file>

<file path=xl/ctrlProps/ctrlProp96.xml><?xml version="1.0" encoding="utf-8"?>
<formControlPr xmlns="http://schemas.microsoft.com/office/spreadsheetml/2009/9/main" objectType="CheckBox" fmlaLink="$G$55" lockText="1" noThreeD="1"/>
</file>

<file path=xl/ctrlProps/ctrlProp97.xml><?xml version="1.0" encoding="utf-8"?>
<formControlPr xmlns="http://schemas.microsoft.com/office/spreadsheetml/2009/9/main" objectType="CheckBox" fmlaLink="$G$56" lockText="1" noThreeD="1"/>
</file>

<file path=xl/ctrlProps/ctrlProp98.xml><?xml version="1.0" encoding="utf-8"?>
<formControlPr xmlns="http://schemas.microsoft.com/office/spreadsheetml/2009/9/main" objectType="CheckBox" fmlaLink="$G$64" lockText="1" noThreeD="1"/>
</file>

<file path=xl/ctrlProps/ctrlProp99.xml><?xml version="1.0" encoding="utf-8"?>
<formControlPr xmlns="http://schemas.microsoft.com/office/spreadsheetml/2009/9/main" objectType="CheckBox" fmlaLink="$G$6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66675</xdr:colOff>
      <xdr:row>21</xdr:row>
      <xdr:rowOff>28575</xdr:rowOff>
    </xdr:from>
    <xdr:to>
      <xdr:col>1</xdr:col>
      <xdr:colOff>600075</xdr:colOff>
      <xdr:row>21</xdr:row>
      <xdr:rowOff>161925</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723900" y="4619625"/>
          <a:ext cx="533400" cy="133350"/>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4</xdr:col>
      <xdr:colOff>57150</xdr:colOff>
      <xdr:row>21</xdr:row>
      <xdr:rowOff>28575</xdr:rowOff>
    </xdr:from>
    <xdr:to>
      <xdr:col>4</xdr:col>
      <xdr:colOff>590550</xdr:colOff>
      <xdr:row>21</xdr:row>
      <xdr:rowOff>161925</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2686050" y="4619625"/>
          <a:ext cx="533400" cy="133350"/>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4</xdr:col>
      <xdr:colOff>57150</xdr:colOff>
      <xdr:row>22</xdr:row>
      <xdr:rowOff>28575</xdr:rowOff>
    </xdr:from>
    <xdr:to>
      <xdr:col>4</xdr:col>
      <xdr:colOff>590550</xdr:colOff>
      <xdr:row>22</xdr:row>
      <xdr:rowOff>161925</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2686050" y="4810125"/>
          <a:ext cx="533400" cy="133350"/>
        </a:xfrm>
        <a:prstGeom prst="rect">
          <a:avLst/>
        </a:prstGeom>
        <a:solidFill>
          <a:schemeClr val="tx1">
            <a:lumMod val="65000"/>
            <a:lumOff val="3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1</xdr:col>
      <xdr:colOff>66675</xdr:colOff>
      <xdr:row>22</xdr:row>
      <xdr:rowOff>28575</xdr:rowOff>
    </xdr:from>
    <xdr:to>
      <xdr:col>1</xdr:col>
      <xdr:colOff>600075</xdr:colOff>
      <xdr:row>22</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723900" y="4810125"/>
          <a:ext cx="533400" cy="133350"/>
        </a:xfrm>
        <a:prstGeom prst="rect">
          <a:avLst/>
        </a:prstGeom>
        <a:solidFill>
          <a:schemeClr val="accent1">
            <a:lumMod val="40000"/>
            <a:lumOff val="6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4</xdr:col>
      <xdr:colOff>57150</xdr:colOff>
      <xdr:row>23</xdr:row>
      <xdr:rowOff>28575</xdr:rowOff>
    </xdr:from>
    <xdr:to>
      <xdr:col>4</xdr:col>
      <xdr:colOff>590550</xdr:colOff>
      <xdr:row>23</xdr:row>
      <xdr:rowOff>161925</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2686050" y="5000625"/>
          <a:ext cx="533400" cy="133350"/>
        </a:xfrm>
        <a:prstGeom prst="rect">
          <a:avLst/>
        </a:prstGeom>
        <a:solidFill>
          <a:srgbClr val="92D05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1</xdr:col>
      <xdr:colOff>66675</xdr:colOff>
      <xdr:row>23</xdr:row>
      <xdr:rowOff>28575</xdr:rowOff>
    </xdr:from>
    <xdr:to>
      <xdr:col>1</xdr:col>
      <xdr:colOff>600075</xdr:colOff>
      <xdr:row>23</xdr:row>
      <xdr:rowOff>161925</xdr:rowOff>
    </xdr:to>
    <xdr:sp macro="" textlink="">
      <xdr:nvSpPr>
        <xdr:cNvPr id="7" name="Rectangle 6">
          <a:extLst>
            <a:ext uri="{FF2B5EF4-FFF2-40B4-BE49-F238E27FC236}">
              <a16:creationId xmlns:a16="http://schemas.microsoft.com/office/drawing/2014/main" id="{00000000-0008-0000-0100-000007000000}"/>
            </a:ext>
          </a:extLst>
        </xdr:cNvPr>
        <xdr:cNvSpPr/>
      </xdr:nvSpPr>
      <xdr:spPr>
        <a:xfrm>
          <a:off x="723900" y="5000625"/>
          <a:ext cx="533400" cy="133350"/>
        </a:xfrm>
        <a:prstGeom prst="rect">
          <a:avLst/>
        </a:prstGeom>
        <a:solidFill>
          <a:srgbClr val="FF00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editAs="oneCell">
    <xdr:from>
      <xdr:col>3</xdr:col>
      <xdr:colOff>76200</xdr:colOff>
      <xdr:row>42</xdr:row>
      <xdr:rowOff>123825</xdr:rowOff>
    </xdr:from>
    <xdr:to>
      <xdr:col>5</xdr:col>
      <xdr:colOff>590549</xdr:colOff>
      <xdr:row>46</xdr:row>
      <xdr:rowOff>152400</xdr:rowOff>
    </xdr:to>
    <xdr:pic>
      <xdr:nvPicPr>
        <xdr:cNvPr id="9" name="Picture 8" descr="cid:image003.png@01CF7E88.9EA1CE50">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8496300"/>
          <a:ext cx="1828799" cy="790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266700</xdr:colOff>
          <xdr:row>16</xdr:row>
          <xdr:rowOff>0</xdr:rowOff>
        </xdr:from>
        <xdr:to>
          <xdr:col>0</xdr:col>
          <xdr:colOff>485775</xdr:colOff>
          <xdr:row>17</xdr:row>
          <xdr:rowOff>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171450</xdr:rowOff>
        </xdr:from>
        <xdr:to>
          <xdr:col>4</xdr:col>
          <xdr:colOff>485775</xdr:colOff>
          <xdr:row>17</xdr:row>
          <xdr:rowOff>38100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2</xdr:col>
      <xdr:colOff>66675</xdr:colOff>
      <xdr:row>2</xdr:row>
      <xdr:rowOff>171450</xdr:rowOff>
    </xdr:to>
    <xdr:pic>
      <xdr:nvPicPr>
        <xdr:cNvPr id="4" name="Picture 3" descr="cid:image003.png@01CF7E88.9EA1CE50">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76375" cy="6477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314325</xdr:colOff>
          <xdr:row>56</xdr:row>
          <xdr:rowOff>57150</xdr:rowOff>
        </xdr:from>
        <xdr:to>
          <xdr:col>3</xdr:col>
          <xdr:colOff>523875</xdr:colOff>
          <xdr:row>56</xdr:row>
          <xdr:rowOff>257175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66675</xdr:rowOff>
        </xdr:from>
        <xdr:to>
          <xdr:col>4</xdr:col>
          <xdr:colOff>514350</xdr:colOff>
          <xdr:row>56</xdr:row>
          <xdr:rowOff>257175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56</xdr:row>
          <xdr:rowOff>295275</xdr:rowOff>
        </xdr:from>
        <xdr:to>
          <xdr:col>4</xdr:col>
          <xdr:colOff>523875</xdr:colOff>
          <xdr:row>58</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57</xdr:row>
          <xdr:rowOff>142875</xdr:rowOff>
        </xdr:from>
        <xdr:to>
          <xdr:col>4</xdr:col>
          <xdr:colOff>523875</xdr:colOff>
          <xdr:row>59</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58</xdr:row>
          <xdr:rowOff>142875</xdr:rowOff>
        </xdr:from>
        <xdr:to>
          <xdr:col>4</xdr:col>
          <xdr:colOff>533400</xdr:colOff>
          <xdr:row>60</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56</xdr:row>
          <xdr:rowOff>295275</xdr:rowOff>
        </xdr:from>
        <xdr:to>
          <xdr:col>3</xdr:col>
          <xdr:colOff>561975</xdr:colOff>
          <xdr:row>58</xdr:row>
          <xdr:rowOff>38100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63</xdr:row>
          <xdr:rowOff>57150</xdr:rowOff>
        </xdr:from>
        <xdr:to>
          <xdr:col>3</xdr:col>
          <xdr:colOff>552450</xdr:colOff>
          <xdr:row>63</xdr:row>
          <xdr:rowOff>276225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67</xdr:row>
          <xdr:rowOff>228600</xdr:rowOff>
        </xdr:from>
        <xdr:to>
          <xdr:col>3</xdr:col>
          <xdr:colOff>581025</xdr:colOff>
          <xdr:row>67</xdr:row>
          <xdr:rowOff>457200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96</xdr:row>
          <xdr:rowOff>142875</xdr:rowOff>
        </xdr:from>
        <xdr:to>
          <xdr:col>4</xdr:col>
          <xdr:colOff>552450</xdr:colOff>
          <xdr:row>98</xdr:row>
          <xdr:rowOff>19050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102</xdr:row>
          <xdr:rowOff>123825</xdr:rowOff>
        </xdr:from>
        <xdr:to>
          <xdr:col>4</xdr:col>
          <xdr:colOff>542925</xdr:colOff>
          <xdr:row>104</xdr:row>
          <xdr:rowOff>38100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106</xdr:row>
          <xdr:rowOff>0</xdr:rowOff>
        </xdr:from>
        <xdr:to>
          <xdr:col>4</xdr:col>
          <xdr:colOff>533400</xdr:colOff>
          <xdr:row>107</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38100</xdr:colOff>
      <xdr:row>3</xdr:row>
      <xdr:rowOff>28575</xdr:rowOff>
    </xdr:from>
    <xdr:to>
      <xdr:col>4</xdr:col>
      <xdr:colOff>285750</xdr:colOff>
      <xdr:row>3</xdr:row>
      <xdr:rowOff>171450</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4524375" y="581025"/>
          <a:ext cx="247650" cy="142875"/>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4</xdr:col>
      <xdr:colOff>38100</xdr:colOff>
      <xdr:row>4</xdr:row>
      <xdr:rowOff>28575</xdr:rowOff>
    </xdr:from>
    <xdr:to>
      <xdr:col>4</xdr:col>
      <xdr:colOff>285750</xdr:colOff>
      <xdr:row>4</xdr:row>
      <xdr:rowOff>171450</xdr:rowOff>
    </xdr:to>
    <xdr:sp macro="" textlink="">
      <xdr:nvSpPr>
        <xdr:cNvPr id="16" name="Rectangle 15">
          <a:extLst>
            <a:ext uri="{FF2B5EF4-FFF2-40B4-BE49-F238E27FC236}">
              <a16:creationId xmlns:a16="http://schemas.microsoft.com/office/drawing/2014/main" id="{00000000-0008-0000-0300-000010000000}"/>
            </a:ext>
          </a:extLst>
        </xdr:cNvPr>
        <xdr:cNvSpPr/>
      </xdr:nvSpPr>
      <xdr:spPr>
        <a:xfrm>
          <a:off x="4524375" y="771525"/>
          <a:ext cx="247650" cy="142875"/>
        </a:xfrm>
        <a:prstGeom prst="rect">
          <a:avLst/>
        </a:prstGeom>
        <a:solidFill>
          <a:schemeClr val="accent1">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4</xdr:col>
      <xdr:colOff>38100</xdr:colOff>
      <xdr:row>5</xdr:row>
      <xdr:rowOff>28575</xdr:rowOff>
    </xdr:from>
    <xdr:to>
      <xdr:col>4</xdr:col>
      <xdr:colOff>285750</xdr:colOff>
      <xdr:row>5</xdr:row>
      <xdr:rowOff>171450</xdr:rowOff>
    </xdr:to>
    <xdr:sp macro="" textlink="">
      <xdr:nvSpPr>
        <xdr:cNvPr id="17" name="Rectangle 16">
          <a:extLst>
            <a:ext uri="{FF2B5EF4-FFF2-40B4-BE49-F238E27FC236}">
              <a16:creationId xmlns:a16="http://schemas.microsoft.com/office/drawing/2014/main" id="{00000000-0008-0000-0300-000011000000}"/>
            </a:ext>
          </a:extLst>
        </xdr:cNvPr>
        <xdr:cNvSpPr/>
      </xdr:nvSpPr>
      <xdr:spPr>
        <a:xfrm>
          <a:off x="4524375" y="962025"/>
          <a:ext cx="247650" cy="142875"/>
        </a:xfrm>
        <a:prstGeom prst="rect">
          <a:avLst/>
        </a:prstGeom>
        <a:solidFill>
          <a:srgbClr val="FF00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5</xdr:col>
      <xdr:colOff>28575</xdr:colOff>
      <xdr:row>3</xdr:row>
      <xdr:rowOff>28575</xdr:rowOff>
    </xdr:from>
    <xdr:to>
      <xdr:col>5</xdr:col>
      <xdr:colOff>276225</xdr:colOff>
      <xdr:row>3</xdr:row>
      <xdr:rowOff>171450</xdr:rowOff>
    </xdr:to>
    <xdr:sp macro="" textlink="">
      <xdr:nvSpPr>
        <xdr:cNvPr id="18" name="Rectangle 17">
          <a:extLst>
            <a:ext uri="{FF2B5EF4-FFF2-40B4-BE49-F238E27FC236}">
              <a16:creationId xmlns:a16="http://schemas.microsoft.com/office/drawing/2014/main" id="{00000000-0008-0000-0300-000012000000}"/>
            </a:ext>
          </a:extLst>
        </xdr:cNvPr>
        <xdr:cNvSpPr/>
      </xdr:nvSpPr>
      <xdr:spPr>
        <a:xfrm>
          <a:off x="5372100" y="581025"/>
          <a:ext cx="247650" cy="142875"/>
        </a:xfrm>
        <a:prstGeom prst="rect">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5</xdr:col>
      <xdr:colOff>28575</xdr:colOff>
      <xdr:row>4</xdr:row>
      <xdr:rowOff>28575</xdr:rowOff>
    </xdr:from>
    <xdr:to>
      <xdr:col>5</xdr:col>
      <xdr:colOff>276225</xdr:colOff>
      <xdr:row>4</xdr:row>
      <xdr:rowOff>171450</xdr:rowOff>
    </xdr:to>
    <xdr:sp macro="" textlink="">
      <xdr:nvSpPr>
        <xdr:cNvPr id="19" name="Rectangle 18">
          <a:extLst>
            <a:ext uri="{FF2B5EF4-FFF2-40B4-BE49-F238E27FC236}">
              <a16:creationId xmlns:a16="http://schemas.microsoft.com/office/drawing/2014/main" id="{00000000-0008-0000-0300-000013000000}"/>
            </a:ext>
          </a:extLst>
        </xdr:cNvPr>
        <xdr:cNvSpPr/>
      </xdr:nvSpPr>
      <xdr:spPr>
        <a:xfrm>
          <a:off x="5372100" y="771525"/>
          <a:ext cx="247650" cy="142875"/>
        </a:xfrm>
        <a:prstGeom prst="rect">
          <a:avLst/>
        </a:prstGeom>
        <a:solidFill>
          <a:schemeClr val="tx1">
            <a:lumMod val="65000"/>
            <a:lumOff val="3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5</xdr:col>
      <xdr:colOff>28575</xdr:colOff>
      <xdr:row>5</xdr:row>
      <xdr:rowOff>28575</xdr:rowOff>
    </xdr:from>
    <xdr:to>
      <xdr:col>5</xdr:col>
      <xdr:colOff>276225</xdr:colOff>
      <xdr:row>5</xdr:row>
      <xdr:rowOff>171450</xdr:rowOff>
    </xdr:to>
    <xdr:sp macro="" textlink="">
      <xdr:nvSpPr>
        <xdr:cNvPr id="20" name="Rectangle 19">
          <a:extLst>
            <a:ext uri="{FF2B5EF4-FFF2-40B4-BE49-F238E27FC236}">
              <a16:creationId xmlns:a16="http://schemas.microsoft.com/office/drawing/2014/main" id="{00000000-0008-0000-0300-000014000000}"/>
            </a:ext>
          </a:extLst>
        </xdr:cNvPr>
        <xdr:cNvSpPr/>
      </xdr:nvSpPr>
      <xdr:spPr>
        <a:xfrm>
          <a:off x="5372100" y="962025"/>
          <a:ext cx="247650" cy="142875"/>
        </a:xfrm>
        <a:prstGeom prst="rect">
          <a:avLst/>
        </a:prstGeom>
        <a:solidFill>
          <a:schemeClr val="accent3"/>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mc:AlternateContent xmlns:mc="http://schemas.openxmlformats.org/markup-compatibility/2006">
    <mc:Choice xmlns:a14="http://schemas.microsoft.com/office/drawing/2010/main" Requires="a14">
      <xdr:twoCellAnchor editAs="oneCell">
        <xdr:from>
          <xdr:col>3</xdr:col>
          <xdr:colOff>333375</xdr:colOff>
          <xdr:row>65</xdr:row>
          <xdr:rowOff>171450</xdr:rowOff>
        </xdr:from>
        <xdr:to>
          <xdr:col>3</xdr:col>
          <xdr:colOff>552450</xdr:colOff>
          <xdr:row>65</xdr:row>
          <xdr:rowOff>381000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57</xdr:row>
          <xdr:rowOff>152400</xdr:rowOff>
        </xdr:from>
        <xdr:to>
          <xdr:col>3</xdr:col>
          <xdr:colOff>533400</xdr:colOff>
          <xdr:row>59</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59</xdr:row>
          <xdr:rowOff>9525</xdr:rowOff>
        </xdr:from>
        <xdr:to>
          <xdr:col>3</xdr:col>
          <xdr:colOff>495300</xdr:colOff>
          <xdr:row>60</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97</xdr:row>
          <xdr:rowOff>152400</xdr:rowOff>
        </xdr:from>
        <xdr:to>
          <xdr:col>4</xdr:col>
          <xdr:colOff>523875</xdr:colOff>
          <xdr:row>98</xdr:row>
          <xdr:rowOff>152400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103</xdr:row>
          <xdr:rowOff>142875</xdr:rowOff>
        </xdr:from>
        <xdr:to>
          <xdr:col>5</xdr:col>
          <xdr:colOff>323850</xdr:colOff>
          <xdr:row>105</xdr:row>
          <xdr:rowOff>28575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103</xdr:row>
          <xdr:rowOff>123825</xdr:rowOff>
        </xdr:from>
        <xdr:to>
          <xdr:col>4</xdr:col>
          <xdr:colOff>542925</xdr:colOff>
          <xdr:row>105</xdr:row>
          <xdr:rowOff>38100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90</xdr:row>
          <xdr:rowOff>142875</xdr:rowOff>
        </xdr:from>
        <xdr:to>
          <xdr:col>4</xdr:col>
          <xdr:colOff>552450</xdr:colOff>
          <xdr:row>92</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98</xdr:row>
          <xdr:rowOff>142875</xdr:rowOff>
        </xdr:from>
        <xdr:to>
          <xdr:col>4</xdr:col>
          <xdr:colOff>552450</xdr:colOff>
          <xdr:row>100</xdr:row>
          <xdr:rowOff>28575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314325</xdr:colOff>
          <xdr:row>55</xdr:row>
          <xdr:rowOff>476250</xdr:rowOff>
        </xdr:from>
        <xdr:to>
          <xdr:col>3</xdr:col>
          <xdr:colOff>523875</xdr:colOff>
          <xdr:row>57</xdr:row>
          <xdr:rowOff>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4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56</xdr:row>
          <xdr:rowOff>0</xdr:rowOff>
        </xdr:from>
        <xdr:to>
          <xdr:col>4</xdr:col>
          <xdr:colOff>523875</xdr:colOff>
          <xdr:row>57</xdr:row>
          <xdr:rowOff>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4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56</xdr:row>
          <xdr:rowOff>180975</xdr:rowOff>
        </xdr:from>
        <xdr:to>
          <xdr:col>4</xdr:col>
          <xdr:colOff>523875</xdr:colOff>
          <xdr:row>58</xdr:row>
          <xdr:rowOff>9525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4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57</xdr:row>
          <xdr:rowOff>180975</xdr:rowOff>
        </xdr:from>
        <xdr:to>
          <xdr:col>4</xdr:col>
          <xdr:colOff>523875</xdr:colOff>
          <xdr:row>59</xdr:row>
          <xdr:rowOff>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4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58</xdr:row>
          <xdr:rowOff>180975</xdr:rowOff>
        </xdr:from>
        <xdr:to>
          <xdr:col>4</xdr:col>
          <xdr:colOff>533400</xdr:colOff>
          <xdr:row>60</xdr:row>
          <xdr:rowOff>9525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4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56</xdr:row>
          <xdr:rowOff>171450</xdr:rowOff>
        </xdr:from>
        <xdr:to>
          <xdr:col>3</xdr:col>
          <xdr:colOff>561975</xdr:colOff>
          <xdr:row>58</xdr:row>
          <xdr:rowOff>19050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4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63</xdr:row>
          <xdr:rowOff>57150</xdr:rowOff>
        </xdr:from>
        <xdr:to>
          <xdr:col>3</xdr:col>
          <xdr:colOff>533400</xdr:colOff>
          <xdr:row>63</xdr:row>
          <xdr:rowOff>276225</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4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67</xdr:row>
          <xdr:rowOff>228600</xdr:rowOff>
        </xdr:from>
        <xdr:to>
          <xdr:col>3</xdr:col>
          <xdr:colOff>561975</xdr:colOff>
          <xdr:row>67</xdr:row>
          <xdr:rowOff>457200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4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94</xdr:row>
          <xdr:rowOff>142875</xdr:rowOff>
        </xdr:from>
        <xdr:to>
          <xdr:col>4</xdr:col>
          <xdr:colOff>552450</xdr:colOff>
          <xdr:row>96</xdr:row>
          <xdr:rowOff>19050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4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99</xdr:row>
          <xdr:rowOff>123825</xdr:rowOff>
        </xdr:from>
        <xdr:to>
          <xdr:col>4</xdr:col>
          <xdr:colOff>542925</xdr:colOff>
          <xdr:row>101</xdr:row>
          <xdr:rowOff>38100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4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103</xdr:row>
          <xdr:rowOff>0</xdr:rowOff>
        </xdr:from>
        <xdr:to>
          <xdr:col>4</xdr:col>
          <xdr:colOff>533400</xdr:colOff>
          <xdr:row>104</xdr:row>
          <xdr:rowOff>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4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38100</xdr:colOff>
      <xdr:row>3</xdr:row>
      <xdr:rowOff>28575</xdr:rowOff>
    </xdr:from>
    <xdr:to>
      <xdr:col>4</xdr:col>
      <xdr:colOff>285750</xdr:colOff>
      <xdr:row>3</xdr:row>
      <xdr:rowOff>171450</xdr:rowOff>
    </xdr:to>
    <xdr:sp macro="" textlink="">
      <xdr:nvSpPr>
        <xdr:cNvPr id="15" name="Rectangle 14">
          <a:extLst>
            <a:ext uri="{FF2B5EF4-FFF2-40B4-BE49-F238E27FC236}">
              <a16:creationId xmlns:a16="http://schemas.microsoft.com/office/drawing/2014/main" id="{00000000-0008-0000-0400-00000F000000}"/>
            </a:ext>
          </a:extLst>
        </xdr:cNvPr>
        <xdr:cNvSpPr/>
      </xdr:nvSpPr>
      <xdr:spPr>
        <a:xfrm>
          <a:off x="4524375" y="581025"/>
          <a:ext cx="247650" cy="142875"/>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4</xdr:col>
      <xdr:colOff>38100</xdr:colOff>
      <xdr:row>4</xdr:row>
      <xdr:rowOff>28575</xdr:rowOff>
    </xdr:from>
    <xdr:to>
      <xdr:col>4</xdr:col>
      <xdr:colOff>285750</xdr:colOff>
      <xdr:row>4</xdr:row>
      <xdr:rowOff>171450</xdr:rowOff>
    </xdr:to>
    <xdr:sp macro="" textlink="">
      <xdr:nvSpPr>
        <xdr:cNvPr id="16" name="Rectangle 15">
          <a:extLst>
            <a:ext uri="{FF2B5EF4-FFF2-40B4-BE49-F238E27FC236}">
              <a16:creationId xmlns:a16="http://schemas.microsoft.com/office/drawing/2014/main" id="{00000000-0008-0000-0400-000010000000}"/>
            </a:ext>
          </a:extLst>
        </xdr:cNvPr>
        <xdr:cNvSpPr/>
      </xdr:nvSpPr>
      <xdr:spPr>
        <a:xfrm>
          <a:off x="4524375" y="771525"/>
          <a:ext cx="247650" cy="142875"/>
        </a:xfrm>
        <a:prstGeom prst="rect">
          <a:avLst/>
        </a:prstGeom>
        <a:solidFill>
          <a:schemeClr val="accent1">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4</xdr:col>
      <xdr:colOff>38100</xdr:colOff>
      <xdr:row>5</xdr:row>
      <xdr:rowOff>28575</xdr:rowOff>
    </xdr:from>
    <xdr:to>
      <xdr:col>4</xdr:col>
      <xdr:colOff>285750</xdr:colOff>
      <xdr:row>5</xdr:row>
      <xdr:rowOff>171450</xdr:rowOff>
    </xdr:to>
    <xdr:sp macro="" textlink="">
      <xdr:nvSpPr>
        <xdr:cNvPr id="17" name="Rectangle 16">
          <a:extLst>
            <a:ext uri="{FF2B5EF4-FFF2-40B4-BE49-F238E27FC236}">
              <a16:creationId xmlns:a16="http://schemas.microsoft.com/office/drawing/2014/main" id="{00000000-0008-0000-0400-000011000000}"/>
            </a:ext>
          </a:extLst>
        </xdr:cNvPr>
        <xdr:cNvSpPr/>
      </xdr:nvSpPr>
      <xdr:spPr>
        <a:xfrm>
          <a:off x="4524375" y="962025"/>
          <a:ext cx="247650" cy="142875"/>
        </a:xfrm>
        <a:prstGeom prst="rect">
          <a:avLst/>
        </a:prstGeom>
        <a:solidFill>
          <a:srgbClr val="FF00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5</xdr:col>
      <xdr:colOff>28575</xdr:colOff>
      <xdr:row>3</xdr:row>
      <xdr:rowOff>28575</xdr:rowOff>
    </xdr:from>
    <xdr:to>
      <xdr:col>5</xdr:col>
      <xdr:colOff>276225</xdr:colOff>
      <xdr:row>3</xdr:row>
      <xdr:rowOff>171450</xdr:rowOff>
    </xdr:to>
    <xdr:sp macro="" textlink="">
      <xdr:nvSpPr>
        <xdr:cNvPr id="18" name="Rectangle 17">
          <a:extLst>
            <a:ext uri="{FF2B5EF4-FFF2-40B4-BE49-F238E27FC236}">
              <a16:creationId xmlns:a16="http://schemas.microsoft.com/office/drawing/2014/main" id="{00000000-0008-0000-0400-000012000000}"/>
            </a:ext>
          </a:extLst>
        </xdr:cNvPr>
        <xdr:cNvSpPr/>
      </xdr:nvSpPr>
      <xdr:spPr>
        <a:xfrm>
          <a:off x="5372100" y="581025"/>
          <a:ext cx="247650" cy="142875"/>
        </a:xfrm>
        <a:prstGeom prst="rect">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5</xdr:col>
      <xdr:colOff>28575</xdr:colOff>
      <xdr:row>4</xdr:row>
      <xdr:rowOff>28575</xdr:rowOff>
    </xdr:from>
    <xdr:to>
      <xdr:col>5</xdr:col>
      <xdr:colOff>276225</xdr:colOff>
      <xdr:row>4</xdr:row>
      <xdr:rowOff>171450</xdr:rowOff>
    </xdr:to>
    <xdr:sp macro="" textlink="">
      <xdr:nvSpPr>
        <xdr:cNvPr id="19" name="Rectangle 18">
          <a:extLst>
            <a:ext uri="{FF2B5EF4-FFF2-40B4-BE49-F238E27FC236}">
              <a16:creationId xmlns:a16="http://schemas.microsoft.com/office/drawing/2014/main" id="{00000000-0008-0000-0400-000013000000}"/>
            </a:ext>
          </a:extLst>
        </xdr:cNvPr>
        <xdr:cNvSpPr/>
      </xdr:nvSpPr>
      <xdr:spPr>
        <a:xfrm>
          <a:off x="5372100" y="771525"/>
          <a:ext cx="247650" cy="142875"/>
        </a:xfrm>
        <a:prstGeom prst="rect">
          <a:avLst/>
        </a:prstGeom>
        <a:solidFill>
          <a:schemeClr val="tx1">
            <a:lumMod val="65000"/>
            <a:lumOff val="3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5</xdr:col>
      <xdr:colOff>28575</xdr:colOff>
      <xdr:row>5</xdr:row>
      <xdr:rowOff>28575</xdr:rowOff>
    </xdr:from>
    <xdr:to>
      <xdr:col>5</xdr:col>
      <xdr:colOff>276225</xdr:colOff>
      <xdr:row>5</xdr:row>
      <xdr:rowOff>171450</xdr:rowOff>
    </xdr:to>
    <xdr:sp macro="" textlink="">
      <xdr:nvSpPr>
        <xdr:cNvPr id="20" name="Rectangle 19">
          <a:extLst>
            <a:ext uri="{FF2B5EF4-FFF2-40B4-BE49-F238E27FC236}">
              <a16:creationId xmlns:a16="http://schemas.microsoft.com/office/drawing/2014/main" id="{00000000-0008-0000-0400-000014000000}"/>
            </a:ext>
          </a:extLst>
        </xdr:cNvPr>
        <xdr:cNvSpPr/>
      </xdr:nvSpPr>
      <xdr:spPr>
        <a:xfrm>
          <a:off x="5372100" y="962025"/>
          <a:ext cx="247650" cy="142875"/>
        </a:xfrm>
        <a:prstGeom prst="rect">
          <a:avLst/>
        </a:prstGeom>
        <a:solidFill>
          <a:srgbClr val="92D05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mc:AlternateContent xmlns:mc="http://schemas.openxmlformats.org/markup-compatibility/2006">
    <mc:Choice xmlns:a14="http://schemas.microsoft.com/office/drawing/2010/main" Requires="a14">
      <xdr:twoCellAnchor editAs="oneCell">
        <xdr:from>
          <xdr:col>3</xdr:col>
          <xdr:colOff>314325</xdr:colOff>
          <xdr:row>65</xdr:row>
          <xdr:rowOff>171450</xdr:rowOff>
        </xdr:from>
        <xdr:to>
          <xdr:col>3</xdr:col>
          <xdr:colOff>533400</xdr:colOff>
          <xdr:row>65</xdr:row>
          <xdr:rowOff>381000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4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57</xdr:row>
          <xdr:rowOff>171450</xdr:rowOff>
        </xdr:from>
        <xdr:to>
          <xdr:col>3</xdr:col>
          <xdr:colOff>561975</xdr:colOff>
          <xdr:row>59</xdr:row>
          <xdr:rowOff>19050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4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58</xdr:row>
          <xdr:rowOff>171450</xdr:rowOff>
        </xdr:from>
        <xdr:to>
          <xdr:col>3</xdr:col>
          <xdr:colOff>561975</xdr:colOff>
          <xdr:row>60</xdr:row>
          <xdr:rowOff>19050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4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89</xdr:row>
          <xdr:rowOff>133350</xdr:rowOff>
        </xdr:from>
        <xdr:to>
          <xdr:col>4</xdr:col>
          <xdr:colOff>561975</xdr:colOff>
          <xdr:row>91</xdr:row>
          <xdr:rowOff>28575</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4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95</xdr:row>
          <xdr:rowOff>133350</xdr:rowOff>
        </xdr:from>
        <xdr:to>
          <xdr:col>4</xdr:col>
          <xdr:colOff>552450</xdr:colOff>
          <xdr:row>97</xdr:row>
          <xdr:rowOff>28575</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4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100</xdr:row>
          <xdr:rowOff>114300</xdr:rowOff>
        </xdr:from>
        <xdr:to>
          <xdr:col>4</xdr:col>
          <xdr:colOff>619125</xdr:colOff>
          <xdr:row>102</xdr:row>
          <xdr:rowOff>47625</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4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96</xdr:row>
          <xdr:rowOff>133350</xdr:rowOff>
        </xdr:from>
        <xdr:to>
          <xdr:col>4</xdr:col>
          <xdr:colOff>533400</xdr:colOff>
          <xdr:row>98</xdr:row>
          <xdr:rowOff>28575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4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51</xdr:row>
          <xdr:rowOff>0</xdr:rowOff>
        </xdr:from>
        <xdr:to>
          <xdr:col>2</xdr:col>
          <xdr:colOff>133350</xdr:colOff>
          <xdr:row>52</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523875</xdr:rowOff>
        </xdr:from>
        <xdr:to>
          <xdr:col>6</xdr:col>
          <xdr:colOff>495300</xdr:colOff>
          <xdr:row>54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53</xdr:row>
          <xdr:rowOff>171450</xdr:rowOff>
        </xdr:from>
        <xdr:to>
          <xdr:col>6</xdr:col>
          <xdr:colOff>504825</xdr:colOff>
          <xdr:row>55</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171450</xdr:rowOff>
        </xdr:from>
        <xdr:to>
          <xdr:col>6</xdr:col>
          <xdr:colOff>495300</xdr:colOff>
          <xdr:row>56</xdr:row>
          <xdr:rowOff>9525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55</xdr:row>
          <xdr:rowOff>180975</xdr:rowOff>
        </xdr:from>
        <xdr:to>
          <xdr:col>6</xdr:col>
          <xdr:colOff>485775</xdr:colOff>
          <xdr:row>57</xdr:row>
          <xdr:rowOff>9525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0</xdr:rowOff>
        </xdr:from>
        <xdr:to>
          <xdr:col>6</xdr:col>
          <xdr:colOff>466725</xdr:colOff>
          <xdr:row>58</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180975</xdr:rowOff>
        </xdr:from>
        <xdr:to>
          <xdr:col>6</xdr:col>
          <xdr:colOff>495300</xdr:colOff>
          <xdr:row>59</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317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66</xdr:row>
          <xdr:rowOff>180975</xdr:rowOff>
        </xdr:from>
        <xdr:to>
          <xdr:col>6</xdr:col>
          <xdr:colOff>485775</xdr:colOff>
          <xdr:row>66</xdr:row>
          <xdr:rowOff>381000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68</xdr:row>
          <xdr:rowOff>200025</xdr:rowOff>
        </xdr:from>
        <xdr:to>
          <xdr:col>6</xdr:col>
          <xdr:colOff>485775</xdr:colOff>
          <xdr:row>68</xdr:row>
          <xdr:rowOff>409575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59</xdr:row>
          <xdr:rowOff>0</xdr:rowOff>
        </xdr:from>
        <xdr:to>
          <xdr:col>6</xdr:col>
          <xdr:colOff>504825</xdr:colOff>
          <xdr:row>60</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60</xdr:row>
          <xdr:rowOff>76200</xdr:rowOff>
        </xdr:from>
        <xdr:to>
          <xdr:col>6</xdr:col>
          <xdr:colOff>476250</xdr:colOff>
          <xdr:row>60</xdr:row>
          <xdr:rowOff>295275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60</xdr:row>
          <xdr:rowOff>371475</xdr:rowOff>
        </xdr:from>
        <xdr:to>
          <xdr:col>6</xdr:col>
          <xdr:colOff>495300</xdr:colOff>
          <xdr:row>62</xdr:row>
          <xdr:rowOff>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61</xdr:row>
          <xdr:rowOff>180975</xdr:rowOff>
        </xdr:from>
        <xdr:to>
          <xdr:col>6</xdr:col>
          <xdr:colOff>495300</xdr:colOff>
          <xdr:row>63</xdr:row>
          <xdr:rowOff>9525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52</xdr:row>
          <xdr:rowOff>514350</xdr:rowOff>
        </xdr:from>
        <xdr:to>
          <xdr:col>8</xdr:col>
          <xdr:colOff>514350</xdr:colOff>
          <xdr:row>54</xdr:row>
          <xdr:rowOff>19050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54</xdr:row>
          <xdr:rowOff>0</xdr:rowOff>
        </xdr:from>
        <xdr:to>
          <xdr:col>8</xdr:col>
          <xdr:colOff>466725</xdr:colOff>
          <xdr:row>55</xdr:row>
          <xdr:rowOff>19050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54</xdr:row>
          <xdr:rowOff>180975</xdr:rowOff>
        </xdr:from>
        <xdr:to>
          <xdr:col>8</xdr:col>
          <xdr:colOff>466725</xdr:colOff>
          <xdr:row>56</xdr:row>
          <xdr:rowOff>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55</xdr:row>
          <xdr:rowOff>180975</xdr:rowOff>
        </xdr:from>
        <xdr:to>
          <xdr:col>8</xdr:col>
          <xdr:colOff>485775</xdr:colOff>
          <xdr:row>57</xdr:row>
          <xdr:rowOff>9525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56</xdr:row>
          <xdr:rowOff>180975</xdr:rowOff>
        </xdr:from>
        <xdr:to>
          <xdr:col>8</xdr:col>
          <xdr:colOff>495300</xdr:colOff>
          <xdr:row>58</xdr:row>
          <xdr:rowOff>9525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180975</xdr:rowOff>
        </xdr:from>
        <xdr:to>
          <xdr:col>8</xdr:col>
          <xdr:colOff>476250</xdr:colOff>
          <xdr:row>59</xdr:row>
          <xdr:rowOff>9525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58</xdr:row>
          <xdr:rowOff>171450</xdr:rowOff>
        </xdr:from>
        <xdr:to>
          <xdr:col>8</xdr:col>
          <xdr:colOff>495300</xdr:colOff>
          <xdr:row>60</xdr:row>
          <xdr:rowOff>19050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60</xdr:row>
          <xdr:rowOff>95250</xdr:rowOff>
        </xdr:from>
        <xdr:to>
          <xdr:col>8</xdr:col>
          <xdr:colOff>457200</xdr:colOff>
          <xdr:row>60</xdr:row>
          <xdr:rowOff>285750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5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60</xdr:row>
          <xdr:rowOff>371475</xdr:rowOff>
        </xdr:from>
        <xdr:to>
          <xdr:col>8</xdr:col>
          <xdr:colOff>495300</xdr:colOff>
          <xdr:row>62</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5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61</xdr:row>
          <xdr:rowOff>180975</xdr:rowOff>
        </xdr:from>
        <xdr:to>
          <xdr:col>8</xdr:col>
          <xdr:colOff>476250</xdr:colOff>
          <xdr:row>63</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5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72</xdr:row>
          <xdr:rowOff>95250</xdr:rowOff>
        </xdr:from>
        <xdr:to>
          <xdr:col>6</xdr:col>
          <xdr:colOff>476250</xdr:colOff>
          <xdr:row>73</xdr:row>
          <xdr:rowOff>114300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5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38100</xdr:colOff>
      <xdr:row>2</xdr:row>
      <xdr:rowOff>38100</xdr:rowOff>
    </xdr:from>
    <xdr:to>
      <xdr:col>8</xdr:col>
      <xdr:colOff>228600</xdr:colOff>
      <xdr:row>2</xdr:row>
      <xdr:rowOff>171450</xdr:rowOff>
    </xdr:to>
    <xdr:sp macro="" textlink="">
      <xdr:nvSpPr>
        <xdr:cNvPr id="2" name="Rectangle 1">
          <a:extLst>
            <a:ext uri="{FF2B5EF4-FFF2-40B4-BE49-F238E27FC236}">
              <a16:creationId xmlns:a16="http://schemas.microsoft.com/office/drawing/2014/main" id="{00000000-0008-0000-0500-000002000000}"/>
            </a:ext>
          </a:extLst>
        </xdr:cNvPr>
        <xdr:cNvSpPr/>
      </xdr:nvSpPr>
      <xdr:spPr>
        <a:xfrm>
          <a:off x="4629150" y="352425"/>
          <a:ext cx="190500" cy="13335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38100</xdr:colOff>
      <xdr:row>3</xdr:row>
      <xdr:rowOff>38100</xdr:rowOff>
    </xdr:from>
    <xdr:to>
      <xdr:col>8</xdr:col>
      <xdr:colOff>228600</xdr:colOff>
      <xdr:row>3</xdr:row>
      <xdr:rowOff>171450</xdr:rowOff>
    </xdr:to>
    <xdr:sp macro="" textlink="">
      <xdr:nvSpPr>
        <xdr:cNvPr id="31" name="Rectangle 30">
          <a:extLst>
            <a:ext uri="{FF2B5EF4-FFF2-40B4-BE49-F238E27FC236}">
              <a16:creationId xmlns:a16="http://schemas.microsoft.com/office/drawing/2014/main" id="{00000000-0008-0000-0500-00001F000000}"/>
            </a:ext>
          </a:extLst>
        </xdr:cNvPr>
        <xdr:cNvSpPr/>
      </xdr:nvSpPr>
      <xdr:spPr>
        <a:xfrm>
          <a:off x="4629150" y="542925"/>
          <a:ext cx="190500" cy="133350"/>
        </a:xfrm>
        <a:prstGeom prst="rect">
          <a:avLst/>
        </a:prstGeom>
        <a:solidFill>
          <a:schemeClr val="accent1">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38100</xdr:colOff>
      <xdr:row>4</xdr:row>
      <xdr:rowOff>38100</xdr:rowOff>
    </xdr:from>
    <xdr:to>
      <xdr:col>8</xdr:col>
      <xdr:colOff>228600</xdr:colOff>
      <xdr:row>4</xdr:row>
      <xdr:rowOff>171450</xdr:rowOff>
    </xdr:to>
    <xdr:sp macro="" textlink="">
      <xdr:nvSpPr>
        <xdr:cNvPr id="32" name="Rectangle 31">
          <a:extLst>
            <a:ext uri="{FF2B5EF4-FFF2-40B4-BE49-F238E27FC236}">
              <a16:creationId xmlns:a16="http://schemas.microsoft.com/office/drawing/2014/main" id="{00000000-0008-0000-0500-000020000000}"/>
            </a:ext>
          </a:extLst>
        </xdr:cNvPr>
        <xdr:cNvSpPr/>
      </xdr:nvSpPr>
      <xdr:spPr>
        <a:xfrm>
          <a:off x="4629150" y="733425"/>
          <a:ext cx="190500" cy="133350"/>
        </a:xfrm>
        <a:prstGeom prst="rect">
          <a:avLst/>
        </a:prstGeom>
        <a:solidFill>
          <a:srgbClr val="FF00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38100</xdr:colOff>
      <xdr:row>2</xdr:row>
      <xdr:rowOff>38100</xdr:rowOff>
    </xdr:from>
    <xdr:to>
      <xdr:col>9</xdr:col>
      <xdr:colOff>228600</xdr:colOff>
      <xdr:row>2</xdr:row>
      <xdr:rowOff>171450</xdr:rowOff>
    </xdr:to>
    <xdr:sp macro="" textlink="">
      <xdr:nvSpPr>
        <xdr:cNvPr id="33" name="Rectangle 32">
          <a:extLst>
            <a:ext uri="{FF2B5EF4-FFF2-40B4-BE49-F238E27FC236}">
              <a16:creationId xmlns:a16="http://schemas.microsoft.com/office/drawing/2014/main" id="{00000000-0008-0000-0500-000021000000}"/>
            </a:ext>
          </a:extLst>
        </xdr:cNvPr>
        <xdr:cNvSpPr/>
      </xdr:nvSpPr>
      <xdr:spPr>
        <a:xfrm>
          <a:off x="5372100" y="352425"/>
          <a:ext cx="190500" cy="133350"/>
        </a:xfrm>
        <a:prstGeom prst="rect">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38100</xdr:colOff>
      <xdr:row>3</xdr:row>
      <xdr:rowOff>38100</xdr:rowOff>
    </xdr:from>
    <xdr:to>
      <xdr:col>9</xdr:col>
      <xdr:colOff>228600</xdr:colOff>
      <xdr:row>3</xdr:row>
      <xdr:rowOff>171450</xdr:rowOff>
    </xdr:to>
    <xdr:sp macro="" textlink="">
      <xdr:nvSpPr>
        <xdr:cNvPr id="34" name="Rectangle 33">
          <a:extLst>
            <a:ext uri="{FF2B5EF4-FFF2-40B4-BE49-F238E27FC236}">
              <a16:creationId xmlns:a16="http://schemas.microsoft.com/office/drawing/2014/main" id="{00000000-0008-0000-0500-000022000000}"/>
            </a:ext>
          </a:extLst>
        </xdr:cNvPr>
        <xdr:cNvSpPr/>
      </xdr:nvSpPr>
      <xdr:spPr>
        <a:xfrm>
          <a:off x="5372100" y="542925"/>
          <a:ext cx="190500" cy="133350"/>
        </a:xfrm>
        <a:prstGeom prst="rect">
          <a:avLst/>
        </a:prstGeom>
        <a:solidFill>
          <a:schemeClr val="tx1">
            <a:lumMod val="65000"/>
            <a:lumOff val="3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38100</xdr:colOff>
      <xdr:row>4</xdr:row>
      <xdr:rowOff>38100</xdr:rowOff>
    </xdr:from>
    <xdr:to>
      <xdr:col>9</xdr:col>
      <xdr:colOff>228600</xdr:colOff>
      <xdr:row>4</xdr:row>
      <xdr:rowOff>171450</xdr:rowOff>
    </xdr:to>
    <xdr:sp macro="" textlink="">
      <xdr:nvSpPr>
        <xdr:cNvPr id="35" name="Rectangle 34">
          <a:extLst>
            <a:ext uri="{FF2B5EF4-FFF2-40B4-BE49-F238E27FC236}">
              <a16:creationId xmlns:a16="http://schemas.microsoft.com/office/drawing/2014/main" id="{00000000-0008-0000-0500-000023000000}"/>
            </a:ext>
          </a:extLst>
        </xdr:cNvPr>
        <xdr:cNvSpPr/>
      </xdr:nvSpPr>
      <xdr:spPr>
        <a:xfrm>
          <a:off x="5372100" y="733425"/>
          <a:ext cx="190500" cy="133350"/>
        </a:xfrm>
        <a:prstGeom prst="rect">
          <a:avLst/>
        </a:prstGeom>
        <a:solidFill>
          <a:schemeClr val="accent3"/>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mc:AlternateContent xmlns:mc="http://schemas.openxmlformats.org/markup-compatibility/2006">
    <mc:Choice xmlns:a14="http://schemas.microsoft.com/office/drawing/2010/main" Requires="a14">
      <xdr:twoCellAnchor editAs="oneCell">
        <xdr:from>
          <xdr:col>6</xdr:col>
          <xdr:colOff>266700</xdr:colOff>
          <xdr:row>70</xdr:row>
          <xdr:rowOff>171450</xdr:rowOff>
        </xdr:from>
        <xdr:to>
          <xdr:col>6</xdr:col>
          <xdr:colOff>485775</xdr:colOff>
          <xdr:row>70</xdr:row>
          <xdr:rowOff>390525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5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102</xdr:row>
          <xdr:rowOff>152400</xdr:rowOff>
        </xdr:from>
        <xdr:to>
          <xdr:col>8</xdr:col>
          <xdr:colOff>476250</xdr:colOff>
          <xdr:row>103</xdr:row>
          <xdr:rowOff>9525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5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97</xdr:row>
          <xdr:rowOff>123825</xdr:rowOff>
        </xdr:from>
        <xdr:to>
          <xdr:col>8</xdr:col>
          <xdr:colOff>447675</xdr:colOff>
          <xdr:row>97</xdr:row>
          <xdr:rowOff>381000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5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98</xdr:row>
          <xdr:rowOff>123825</xdr:rowOff>
        </xdr:from>
        <xdr:to>
          <xdr:col>8</xdr:col>
          <xdr:colOff>447675</xdr:colOff>
          <xdr:row>98</xdr:row>
          <xdr:rowOff>323850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5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95</xdr:row>
          <xdr:rowOff>171450</xdr:rowOff>
        </xdr:from>
        <xdr:to>
          <xdr:col>8</xdr:col>
          <xdr:colOff>542925</xdr:colOff>
          <xdr:row>97</xdr:row>
          <xdr:rowOff>9525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5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100</xdr:row>
          <xdr:rowOff>180975</xdr:rowOff>
        </xdr:from>
        <xdr:to>
          <xdr:col>8</xdr:col>
          <xdr:colOff>485775</xdr:colOff>
          <xdr:row>102</xdr:row>
          <xdr:rowOff>19050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5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107</xdr:row>
          <xdr:rowOff>180975</xdr:rowOff>
        </xdr:from>
        <xdr:to>
          <xdr:col>8</xdr:col>
          <xdr:colOff>571500</xdr:colOff>
          <xdr:row>108</xdr:row>
          <xdr:rowOff>209550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5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51</xdr:row>
          <xdr:rowOff>0</xdr:rowOff>
        </xdr:from>
        <xdr:to>
          <xdr:col>2</xdr:col>
          <xdr:colOff>133350</xdr:colOff>
          <xdr:row>52</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6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523875</xdr:rowOff>
        </xdr:from>
        <xdr:to>
          <xdr:col>6</xdr:col>
          <xdr:colOff>485775</xdr:colOff>
          <xdr:row>54</xdr:row>
          <xdr:rowOff>9525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6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0</xdr:rowOff>
        </xdr:from>
        <xdr:to>
          <xdr:col>6</xdr:col>
          <xdr:colOff>466725</xdr:colOff>
          <xdr:row>55</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6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180975</xdr:rowOff>
        </xdr:from>
        <xdr:to>
          <xdr:col>6</xdr:col>
          <xdr:colOff>495300</xdr:colOff>
          <xdr:row>56</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6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317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63</xdr:row>
          <xdr:rowOff>180975</xdr:rowOff>
        </xdr:from>
        <xdr:to>
          <xdr:col>6</xdr:col>
          <xdr:colOff>485775</xdr:colOff>
          <xdr:row>63</xdr:row>
          <xdr:rowOff>381000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6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65</xdr:row>
          <xdr:rowOff>200025</xdr:rowOff>
        </xdr:from>
        <xdr:to>
          <xdr:col>6</xdr:col>
          <xdr:colOff>485775</xdr:colOff>
          <xdr:row>65</xdr:row>
          <xdr:rowOff>409575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6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56</xdr:row>
          <xdr:rowOff>0</xdr:rowOff>
        </xdr:from>
        <xdr:to>
          <xdr:col>6</xdr:col>
          <xdr:colOff>504825</xdr:colOff>
          <xdr:row>57</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6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76200</xdr:rowOff>
        </xdr:from>
        <xdr:to>
          <xdr:col>6</xdr:col>
          <xdr:colOff>476250</xdr:colOff>
          <xdr:row>57</xdr:row>
          <xdr:rowOff>295275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6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371475</xdr:rowOff>
        </xdr:from>
        <xdr:to>
          <xdr:col>6</xdr:col>
          <xdr:colOff>495300</xdr:colOff>
          <xdr:row>59</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6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180975</xdr:rowOff>
        </xdr:from>
        <xdr:to>
          <xdr:col>6</xdr:col>
          <xdr:colOff>495300</xdr:colOff>
          <xdr:row>60</xdr:row>
          <xdr:rowOff>9525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6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52</xdr:row>
          <xdr:rowOff>523875</xdr:rowOff>
        </xdr:from>
        <xdr:to>
          <xdr:col>8</xdr:col>
          <xdr:colOff>485775</xdr:colOff>
          <xdr:row>54</xdr:row>
          <xdr:rowOff>9525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6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53</xdr:row>
          <xdr:rowOff>180975</xdr:rowOff>
        </xdr:from>
        <xdr:to>
          <xdr:col>8</xdr:col>
          <xdr:colOff>495300</xdr:colOff>
          <xdr:row>55</xdr:row>
          <xdr:rowOff>9525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6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54</xdr:row>
          <xdr:rowOff>180975</xdr:rowOff>
        </xdr:from>
        <xdr:to>
          <xdr:col>8</xdr:col>
          <xdr:colOff>476250</xdr:colOff>
          <xdr:row>56</xdr:row>
          <xdr:rowOff>9525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6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55</xdr:row>
          <xdr:rowOff>171450</xdr:rowOff>
        </xdr:from>
        <xdr:to>
          <xdr:col>8</xdr:col>
          <xdr:colOff>495300</xdr:colOff>
          <xdr:row>57</xdr:row>
          <xdr:rowOff>19050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6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95250</xdr:rowOff>
        </xdr:from>
        <xdr:to>
          <xdr:col>8</xdr:col>
          <xdr:colOff>457200</xdr:colOff>
          <xdr:row>57</xdr:row>
          <xdr:rowOff>285750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6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371475</xdr:rowOff>
        </xdr:from>
        <xdr:to>
          <xdr:col>8</xdr:col>
          <xdr:colOff>495300</xdr:colOff>
          <xdr:row>59</xdr:row>
          <xdr:rowOff>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6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58</xdr:row>
          <xdr:rowOff>180975</xdr:rowOff>
        </xdr:from>
        <xdr:to>
          <xdr:col>8</xdr:col>
          <xdr:colOff>476250</xdr:colOff>
          <xdr:row>60</xdr:row>
          <xdr:rowOff>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6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67</xdr:row>
          <xdr:rowOff>95250</xdr:rowOff>
        </xdr:from>
        <xdr:to>
          <xdr:col>6</xdr:col>
          <xdr:colOff>476250</xdr:colOff>
          <xdr:row>68</xdr:row>
          <xdr:rowOff>114300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6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28575</xdr:colOff>
      <xdr:row>2</xdr:row>
      <xdr:rowOff>28575</xdr:rowOff>
    </xdr:from>
    <xdr:to>
      <xdr:col>8</xdr:col>
      <xdr:colOff>219075</xdr:colOff>
      <xdr:row>2</xdr:row>
      <xdr:rowOff>161925</xdr:rowOff>
    </xdr:to>
    <xdr:sp macro="" textlink="">
      <xdr:nvSpPr>
        <xdr:cNvPr id="24" name="Rectangle 23">
          <a:extLst>
            <a:ext uri="{FF2B5EF4-FFF2-40B4-BE49-F238E27FC236}">
              <a16:creationId xmlns:a16="http://schemas.microsoft.com/office/drawing/2014/main" id="{00000000-0008-0000-0600-000018000000}"/>
            </a:ext>
          </a:extLst>
        </xdr:cNvPr>
        <xdr:cNvSpPr/>
      </xdr:nvSpPr>
      <xdr:spPr>
        <a:xfrm>
          <a:off x="4629150" y="447675"/>
          <a:ext cx="190500" cy="13335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3</xdr:row>
      <xdr:rowOff>28575</xdr:rowOff>
    </xdr:from>
    <xdr:to>
      <xdr:col>8</xdr:col>
      <xdr:colOff>219075</xdr:colOff>
      <xdr:row>3</xdr:row>
      <xdr:rowOff>161925</xdr:rowOff>
    </xdr:to>
    <xdr:sp macro="" textlink="">
      <xdr:nvSpPr>
        <xdr:cNvPr id="25" name="Rectangle 24">
          <a:extLst>
            <a:ext uri="{FF2B5EF4-FFF2-40B4-BE49-F238E27FC236}">
              <a16:creationId xmlns:a16="http://schemas.microsoft.com/office/drawing/2014/main" id="{00000000-0008-0000-0600-000019000000}"/>
            </a:ext>
          </a:extLst>
        </xdr:cNvPr>
        <xdr:cNvSpPr/>
      </xdr:nvSpPr>
      <xdr:spPr>
        <a:xfrm>
          <a:off x="4629150" y="638175"/>
          <a:ext cx="190500" cy="133350"/>
        </a:xfrm>
        <a:prstGeom prst="rect">
          <a:avLst/>
        </a:prstGeom>
        <a:solidFill>
          <a:schemeClr val="accent1">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4</xdr:row>
      <xdr:rowOff>28575</xdr:rowOff>
    </xdr:from>
    <xdr:to>
      <xdr:col>8</xdr:col>
      <xdr:colOff>219075</xdr:colOff>
      <xdr:row>4</xdr:row>
      <xdr:rowOff>161925</xdr:rowOff>
    </xdr:to>
    <xdr:sp macro="" textlink="">
      <xdr:nvSpPr>
        <xdr:cNvPr id="26" name="Rectangle 25">
          <a:extLst>
            <a:ext uri="{FF2B5EF4-FFF2-40B4-BE49-F238E27FC236}">
              <a16:creationId xmlns:a16="http://schemas.microsoft.com/office/drawing/2014/main" id="{00000000-0008-0000-0600-00001A000000}"/>
            </a:ext>
          </a:extLst>
        </xdr:cNvPr>
        <xdr:cNvSpPr/>
      </xdr:nvSpPr>
      <xdr:spPr>
        <a:xfrm>
          <a:off x="4629150" y="828675"/>
          <a:ext cx="190500" cy="133350"/>
        </a:xfrm>
        <a:prstGeom prst="rect">
          <a:avLst/>
        </a:prstGeom>
        <a:solidFill>
          <a:srgbClr val="FF00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2</xdr:row>
      <xdr:rowOff>28575</xdr:rowOff>
    </xdr:from>
    <xdr:to>
      <xdr:col>9</xdr:col>
      <xdr:colOff>219075</xdr:colOff>
      <xdr:row>2</xdr:row>
      <xdr:rowOff>161925</xdr:rowOff>
    </xdr:to>
    <xdr:sp macro="" textlink="">
      <xdr:nvSpPr>
        <xdr:cNvPr id="27" name="Rectangle 26">
          <a:extLst>
            <a:ext uri="{FF2B5EF4-FFF2-40B4-BE49-F238E27FC236}">
              <a16:creationId xmlns:a16="http://schemas.microsoft.com/office/drawing/2014/main" id="{00000000-0008-0000-0600-00001B000000}"/>
            </a:ext>
          </a:extLst>
        </xdr:cNvPr>
        <xdr:cNvSpPr/>
      </xdr:nvSpPr>
      <xdr:spPr>
        <a:xfrm>
          <a:off x="5372100" y="447675"/>
          <a:ext cx="190500" cy="133350"/>
        </a:xfrm>
        <a:prstGeom prst="rect">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3</xdr:row>
      <xdr:rowOff>28575</xdr:rowOff>
    </xdr:from>
    <xdr:to>
      <xdr:col>9</xdr:col>
      <xdr:colOff>219075</xdr:colOff>
      <xdr:row>3</xdr:row>
      <xdr:rowOff>161925</xdr:rowOff>
    </xdr:to>
    <xdr:sp macro="" textlink="">
      <xdr:nvSpPr>
        <xdr:cNvPr id="28" name="Rectangle 27">
          <a:extLst>
            <a:ext uri="{FF2B5EF4-FFF2-40B4-BE49-F238E27FC236}">
              <a16:creationId xmlns:a16="http://schemas.microsoft.com/office/drawing/2014/main" id="{00000000-0008-0000-0600-00001C000000}"/>
            </a:ext>
          </a:extLst>
        </xdr:cNvPr>
        <xdr:cNvSpPr/>
      </xdr:nvSpPr>
      <xdr:spPr>
        <a:xfrm>
          <a:off x="5372100" y="638175"/>
          <a:ext cx="190500" cy="133350"/>
        </a:xfrm>
        <a:prstGeom prst="rect">
          <a:avLst/>
        </a:prstGeom>
        <a:solidFill>
          <a:schemeClr val="tx1">
            <a:lumMod val="65000"/>
            <a:lumOff val="3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4</xdr:row>
      <xdr:rowOff>28575</xdr:rowOff>
    </xdr:from>
    <xdr:to>
      <xdr:col>9</xdr:col>
      <xdr:colOff>219075</xdr:colOff>
      <xdr:row>4</xdr:row>
      <xdr:rowOff>161925</xdr:rowOff>
    </xdr:to>
    <xdr:sp macro="" textlink="">
      <xdr:nvSpPr>
        <xdr:cNvPr id="29" name="Rectangle 28">
          <a:extLst>
            <a:ext uri="{FF2B5EF4-FFF2-40B4-BE49-F238E27FC236}">
              <a16:creationId xmlns:a16="http://schemas.microsoft.com/office/drawing/2014/main" id="{00000000-0008-0000-0600-00001D000000}"/>
            </a:ext>
          </a:extLst>
        </xdr:cNvPr>
        <xdr:cNvSpPr/>
      </xdr:nvSpPr>
      <xdr:spPr>
        <a:xfrm>
          <a:off x="5372100" y="828675"/>
          <a:ext cx="190500" cy="133350"/>
        </a:xfrm>
        <a:prstGeom prst="rect">
          <a:avLst/>
        </a:prstGeom>
        <a:solidFill>
          <a:schemeClr val="accent3"/>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mc:AlternateContent xmlns:mc="http://schemas.openxmlformats.org/markup-compatibility/2006">
    <mc:Choice xmlns:a14="http://schemas.microsoft.com/office/drawing/2010/main" Requires="a14">
      <xdr:twoCellAnchor editAs="oneCell">
        <xdr:from>
          <xdr:col>8</xdr:col>
          <xdr:colOff>257175</xdr:colOff>
          <xdr:row>94</xdr:row>
          <xdr:rowOff>171450</xdr:rowOff>
        </xdr:from>
        <xdr:to>
          <xdr:col>8</xdr:col>
          <xdr:colOff>485775</xdr:colOff>
          <xdr:row>96</xdr:row>
          <xdr:rowOff>9525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6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97</xdr:row>
          <xdr:rowOff>114300</xdr:rowOff>
        </xdr:from>
        <xdr:to>
          <xdr:col>8</xdr:col>
          <xdr:colOff>466725</xdr:colOff>
          <xdr:row>97</xdr:row>
          <xdr:rowOff>314325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6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101</xdr:row>
          <xdr:rowOff>152400</xdr:rowOff>
        </xdr:from>
        <xdr:to>
          <xdr:col>8</xdr:col>
          <xdr:colOff>485775</xdr:colOff>
          <xdr:row>102</xdr:row>
          <xdr:rowOff>9525</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6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96</xdr:row>
          <xdr:rowOff>76200</xdr:rowOff>
        </xdr:from>
        <xdr:to>
          <xdr:col>8</xdr:col>
          <xdr:colOff>466725</xdr:colOff>
          <xdr:row>96</xdr:row>
          <xdr:rowOff>333375</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6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99</xdr:row>
          <xdr:rowOff>180975</xdr:rowOff>
        </xdr:from>
        <xdr:to>
          <xdr:col>8</xdr:col>
          <xdr:colOff>495300</xdr:colOff>
          <xdr:row>101</xdr:row>
          <xdr:rowOff>19050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6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51</xdr:row>
          <xdr:rowOff>0</xdr:rowOff>
        </xdr:from>
        <xdr:to>
          <xdr:col>2</xdr:col>
          <xdr:colOff>133350</xdr:colOff>
          <xdr:row>52</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523875</xdr:rowOff>
        </xdr:from>
        <xdr:to>
          <xdr:col>6</xdr:col>
          <xdr:colOff>485775</xdr:colOff>
          <xdr:row>54</xdr:row>
          <xdr:rowOff>9525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7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0</xdr:rowOff>
        </xdr:from>
        <xdr:to>
          <xdr:col>6</xdr:col>
          <xdr:colOff>466725</xdr:colOff>
          <xdr:row>55</xdr:row>
          <xdr:rowOff>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180975</xdr:rowOff>
        </xdr:from>
        <xdr:to>
          <xdr:col>6</xdr:col>
          <xdr:colOff>495300</xdr:colOff>
          <xdr:row>56</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7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317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63</xdr:row>
          <xdr:rowOff>180975</xdr:rowOff>
        </xdr:from>
        <xdr:to>
          <xdr:col>6</xdr:col>
          <xdr:colOff>485775</xdr:colOff>
          <xdr:row>63</xdr:row>
          <xdr:rowOff>381000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7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65</xdr:row>
          <xdr:rowOff>200025</xdr:rowOff>
        </xdr:from>
        <xdr:to>
          <xdr:col>6</xdr:col>
          <xdr:colOff>485775</xdr:colOff>
          <xdr:row>65</xdr:row>
          <xdr:rowOff>409575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7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56</xdr:row>
          <xdr:rowOff>0</xdr:rowOff>
        </xdr:from>
        <xdr:to>
          <xdr:col>6</xdr:col>
          <xdr:colOff>504825</xdr:colOff>
          <xdr:row>57</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7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76200</xdr:rowOff>
        </xdr:from>
        <xdr:to>
          <xdr:col>6</xdr:col>
          <xdr:colOff>476250</xdr:colOff>
          <xdr:row>57</xdr:row>
          <xdr:rowOff>295275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7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371475</xdr:rowOff>
        </xdr:from>
        <xdr:to>
          <xdr:col>6</xdr:col>
          <xdr:colOff>495300</xdr:colOff>
          <xdr:row>59</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7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180975</xdr:rowOff>
        </xdr:from>
        <xdr:to>
          <xdr:col>6</xdr:col>
          <xdr:colOff>495300</xdr:colOff>
          <xdr:row>60</xdr:row>
          <xdr:rowOff>9525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7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52</xdr:row>
          <xdr:rowOff>523875</xdr:rowOff>
        </xdr:from>
        <xdr:to>
          <xdr:col>8</xdr:col>
          <xdr:colOff>485775</xdr:colOff>
          <xdr:row>54</xdr:row>
          <xdr:rowOff>9525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7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53</xdr:row>
          <xdr:rowOff>180975</xdr:rowOff>
        </xdr:from>
        <xdr:to>
          <xdr:col>8</xdr:col>
          <xdr:colOff>495300</xdr:colOff>
          <xdr:row>55</xdr:row>
          <xdr:rowOff>9525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7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54</xdr:row>
          <xdr:rowOff>180975</xdr:rowOff>
        </xdr:from>
        <xdr:to>
          <xdr:col>8</xdr:col>
          <xdr:colOff>476250</xdr:colOff>
          <xdr:row>56</xdr:row>
          <xdr:rowOff>9525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7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55</xdr:row>
          <xdr:rowOff>171450</xdr:rowOff>
        </xdr:from>
        <xdr:to>
          <xdr:col>8</xdr:col>
          <xdr:colOff>495300</xdr:colOff>
          <xdr:row>57</xdr:row>
          <xdr:rowOff>19050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7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95250</xdr:rowOff>
        </xdr:from>
        <xdr:to>
          <xdr:col>8</xdr:col>
          <xdr:colOff>457200</xdr:colOff>
          <xdr:row>57</xdr:row>
          <xdr:rowOff>285750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7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371475</xdr:rowOff>
        </xdr:from>
        <xdr:to>
          <xdr:col>8</xdr:col>
          <xdr:colOff>495300</xdr:colOff>
          <xdr:row>59</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7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58</xdr:row>
          <xdr:rowOff>180975</xdr:rowOff>
        </xdr:from>
        <xdr:to>
          <xdr:col>8</xdr:col>
          <xdr:colOff>476250</xdr:colOff>
          <xdr:row>60</xdr:row>
          <xdr:rowOff>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7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67</xdr:row>
          <xdr:rowOff>95250</xdr:rowOff>
        </xdr:from>
        <xdr:to>
          <xdr:col>6</xdr:col>
          <xdr:colOff>476250</xdr:colOff>
          <xdr:row>68</xdr:row>
          <xdr:rowOff>114300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7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28575</xdr:colOff>
      <xdr:row>2</xdr:row>
      <xdr:rowOff>28575</xdr:rowOff>
    </xdr:from>
    <xdr:to>
      <xdr:col>8</xdr:col>
      <xdr:colOff>219075</xdr:colOff>
      <xdr:row>2</xdr:row>
      <xdr:rowOff>161925</xdr:rowOff>
    </xdr:to>
    <xdr:sp macro="" textlink="">
      <xdr:nvSpPr>
        <xdr:cNvPr id="24" name="Rectangle 23">
          <a:extLst>
            <a:ext uri="{FF2B5EF4-FFF2-40B4-BE49-F238E27FC236}">
              <a16:creationId xmlns:a16="http://schemas.microsoft.com/office/drawing/2014/main" id="{00000000-0008-0000-0700-000018000000}"/>
            </a:ext>
          </a:extLst>
        </xdr:cNvPr>
        <xdr:cNvSpPr/>
      </xdr:nvSpPr>
      <xdr:spPr>
        <a:xfrm>
          <a:off x="4629150" y="447675"/>
          <a:ext cx="190500" cy="13335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3</xdr:row>
      <xdr:rowOff>28575</xdr:rowOff>
    </xdr:from>
    <xdr:to>
      <xdr:col>8</xdr:col>
      <xdr:colOff>219075</xdr:colOff>
      <xdr:row>3</xdr:row>
      <xdr:rowOff>161925</xdr:rowOff>
    </xdr:to>
    <xdr:sp macro="" textlink="">
      <xdr:nvSpPr>
        <xdr:cNvPr id="25" name="Rectangle 24">
          <a:extLst>
            <a:ext uri="{FF2B5EF4-FFF2-40B4-BE49-F238E27FC236}">
              <a16:creationId xmlns:a16="http://schemas.microsoft.com/office/drawing/2014/main" id="{00000000-0008-0000-0700-000019000000}"/>
            </a:ext>
          </a:extLst>
        </xdr:cNvPr>
        <xdr:cNvSpPr/>
      </xdr:nvSpPr>
      <xdr:spPr>
        <a:xfrm>
          <a:off x="4629150" y="638175"/>
          <a:ext cx="190500" cy="133350"/>
        </a:xfrm>
        <a:prstGeom prst="rect">
          <a:avLst/>
        </a:prstGeom>
        <a:solidFill>
          <a:schemeClr val="accent1">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4</xdr:row>
      <xdr:rowOff>28575</xdr:rowOff>
    </xdr:from>
    <xdr:to>
      <xdr:col>8</xdr:col>
      <xdr:colOff>219075</xdr:colOff>
      <xdr:row>4</xdr:row>
      <xdr:rowOff>161925</xdr:rowOff>
    </xdr:to>
    <xdr:sp macro="" textlink="">
      <xdr:nvSpPr>
        <xdr:cNvPr id="26" name="Rectangle 25">
          <a:extLst>
            <a:ext uri="{FF2B5EF4-FFF2-40B4-BE49-F238E27FC236}">
              <a16:creationId xmlns:a16="http://schemas.microsoft.com/office/drawing/2014/main" id="{00000000-0008-0000-0700-00001A000000}"/>
            </a:ext>
          </a:extLst>
        </xdr:cNvPr>
        <xdr:cNvSpPr/>
      </xdr:nvSpPr>
      <xdr:spPr>
        <a:xfrm>
          <a:off x="4629150" y="828675"/>
          <a:ext cx="190500" cy="133350"/>
        </a:xfrm>
        <a:prstGeom prst="rect">
          <a:avLst/>
        </a:prstGeom>
        <a:solidFill>
          <a:srgbClr val="FF00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2</xdr:row>
      <xdr:rowOff>38100</xdr:rowOff>
    </xdr:from>
    <xdr:to>
      <xdr:col>9</xdr:col>
      <xdr:colOff>219075</xdr:colOff>
      <xdr:row>2</xdr:row>
      <xdr:rowOff>171450</xdr:rowOff>
    </xdr:to>
    <xdr:sp macro="" textlink="">
      <xdr:nvSpPr>
        <xdr:cNvPr id="27" name="Rectangle 26">
          <a:extLst>
            <a:ext uri="{FF2B5EF4-FFF2-40B4-BE49-F238E27FC236}">
              <a16:creationId xmlns:a16="http://schemas.microsoft.com/office/drawing/2014/main" id="{00000000-0008-0000-0700-00001B000000}"/>
            </a:ext>
          </a:extLst>
        </xdr:cNvPr>
        <xdr:cNvSpPr/>
      </xdr:nvSpPr>
      <xdr:spPr>
        <a:xfrm>
          <a:off x="5372100" y="457200"/>
          <a:ext cx="190500" cy="133350"/>
        </a:xfrm>
        <a:prstGeom prst="rect">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3</xdr:row>
      <xdr:rowOff>28575</xdr:rowOff>
    </xdr:from>
    <xdr:to>
      <xdr:col>9</xdr:col>
      <xdr:colOff>219075</xdr:colOff>
      <xdr:row>3</xdr:row>
      <xdr:rowOff>161925</xdr:rowOff>
    </xdr:to>
    <xdr:sp macro="" textlink="">
      <xdr:nvSpPr>
        <xdr:cNvPr id="28" name="Rectangle 27">
          <a:extLst>
            <a:ext uri="{FF2B5EF4-FFF2-40B4-BE49-F238E27FC236}">
              <a16:creationId xmlns:a16="http://schemas.microsoft.com/office/drawing/2014/main" id="{00000000-0008-0000-0700-00001C000000}"/>
            </a:ext>
          </a:extLst>
        </xdr:cNvPr>
        <xdr:cNvSpPr/>
      </xdr:nvSpPr>
      <xdr:spPr>
        <a:xfrm>
          <a:off x="5372100" y="638175"/>
          <a:ext cx="190500" cy="133350"/>
        </a:xfrm>
        <a:prstGeom prst="rect">
          <a:avLst/>
        </a:prstGeom>
        <a:solidFill>
          <a:schemeClr val="tx1">
            <a:lumMod val="65000"/>
            <a:lumOff val="3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4</xdr:row>
      <xdr:rowOff>28575</xdr:rowOff>
    </xdr:from>
    <xdr:to>
      <xdr:col>9</xdr:col>
      <xdr:colOff>219075</xdr:colOff>
      <xdr:row>4</xdr:row>
      <xdr:rowOff>161925</xdr:rowOff>
    </xdr:to>
    <xdr:sp macro="" textlink="">
      <xdr:nvSpPr>
        <xdr:cNvPr id="29" name="Rectangle 28">
          <a:extLst>
            <a:ext uri="{FF2B5EF4-FFF2-40B4-BE49-F238E27FC236}">
              <a16:creationId xmlns:a16="http://schemas.microsoft.com/office/drawing/2014/main" id="{00000000-0008-0000-0700-00001D000000}"/>
            </a:ext>
          </a:extLst>
        </xdr:cNvPr>
        <xdr:cNvSpPr/>
      </xdr:nvSpPr>
      <xdr:spPr>
        <a:xfrm>
          <a:off x="5372100" y="828675"/>
          <a:ext cx="190500" cy="133350"/>
        </a:xfrm>
        <a:prstGeom prst="rect">
          <a:avLst/>
        </a:prstGeom>
        <a:solidFill>
          <a:schemeClr val="accent3"/>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mc:AlternateContent xmlns:mc="http://schemas.openxmlformats.org/markup-compatibility/2006">
    <mc:Choice xmlns:a14="http://schemas.microsoft.com/office/drawing/2010/main" Requires="a14">
      <xdr:twoCellAnchor editAs="oneCell">
        <xdr:from>
          <xdr:col>8</xdr:col>
          <xdr:colOff>257175</xdr:colOff>
          <xdr:row>96</xdr:row>
          <xdr:rowOff>123825</xdr:rowOff>
        </xdr:from>
        <xdr:to>
          <xdr:col>8</xdr:col>
          <xdr:colOff>466725</xdr:colOff>
          <xdr:row>96</xdr:row>
          <xdr:rowOff>381000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7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94</xdr:row>
          <xdr:rowOff>171450</xdr:rowOff>
        </xdr:from>
        <xdr:to>
          <xdr:col>8</xdr:col>
          <xdr:colOff>561975</xdr:colOff>
          <xdr:row>96</xdr:row>
          <xdr:rowOff>9525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7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94</xdr:row>
          <xdr:rowOff>171450</xdr:rowOff>
        </xdr:from>
        <xdr:to>
          <xdr:col>8</xdr:col>
          <xdr:colOff>485775</xdr:colOff>
          <xdr:row>96</xdr:row>
          <xdr:rowOff>9525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7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97</xdr:row>
          <xdr:rowOff>114300</xdr:rowOff>
        </xdr:from>
        <xdr:to>
          <xdr:col>8</xdr:col>
          <xdr:colOff>466725</xdr:colOff>
          <xdr:row>97</xdr:row>
          <xdr:rowOff>314325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7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101</xdr:row>
          <xdr:rowOff>104775</xdr:rowOff>
        </xdr:from>
        <xdr:to>
          <xdr:col>8</xdr:col>
          <xdr:colOff>485775</xdr:colOff>
          <xdr:row>102</xdr:row>
          <xdr:rowOff>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7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99</xdr:row>
          <xdr:rowOff>180975</xdr:rowOff>
        </xdr:from>
        <xdr:to>
          <xdr:col>8</xdr:col>
          <xdr:colOff>495300</xdr:colOff>
          <xdr:row>101</xdr:row>
          <xdr:rowOff>19050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7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107</xdr:row>
          <xdr:rowOff>104775</xdr:rowOff>
        </xdr:from>
        <xdr:to>
          <xdr:col>8</xdr:col>
          <xdr:colOff>485775</xdr:colOff>
          <xdr:row>108</xdr:row>
          <xdr:rowOff>19050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7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51</xdr:row>
          <xdr:rowOff>0</xdr:rowOff>
        </xdr:from>
        <xdr:to>
          <xdr:col>2</xdr:col>
          <xdr:colOff>133350</xdr:colOff>
          <xdr:row>52</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8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523875</xdr:rowOff>
        </xdr:from>
        <xdr:to>
          <xdr:col>6</xdr:col>
          <xdr:colOff>485775</xdr:colOff>
          <xdr:row>54</xdr:row>
          <xdr:rowOff>9525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8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0</xdr:rowOff>
        </xdr:from>
        <xdr:to>
          <xdr:col>6</xdr:col>
          <xdr:colOff>466725</xdr:colOff>
          <xdr:row>55</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8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180975</xdr:rowOff>
        </xdr:from>
        <xdr:to>
          <xdr:col>6</xdr:col>
          <xdr:colOff>495300</xdr:colOff>
          <xdr:row>56</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8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317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63</xdr:row>
          <xdr:rowOff>180975</xdr:rowOff>
        </xdr:from>
        <xdr:to>
          <xdr:col>6</xdr:col>
          <xdr:colOff>485775</xdr:colOff>
          <xdr:row>63</xdr:row>
          <xdr:rowOff>381000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8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65</xdr:row>
          <xdr:rowOff>200025</xdr:rowOff>
        </xdr:from>
        <xdr:to>
          <xdr:col>6</xdr:col>
          <xdr:colOff>485775</xdr:colOff>
          <xdr:row>65</xdr:row>
          <xdr:rowOff>409575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8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56</xdr:row>
          <xdr:rowOff>0</xdr:rowOff>
        </xdr:from>
        <xdr:to>
          <xdr:col>6</xdr:col>
          <xdr:colOff>504825</xdr:colOff>
          <xdr:row>57</xdr:row>
          <xdr:rowOff>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8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76200</xdr:rowOff>
        </xdr:from>
        <xdr:to>
          <xdr:col>6</xdr:col>
          <xdr:colOff>476250</xdr:colOff>
          <xdr:row>57</xdr:row>
          <xdr:rowOff>295275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8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371475</xdr:rowOff>
        </xdr:from>
        <xdr:to>
          <xdr:col>6</xdr:col>
          <xdr:colOff>495300</xdr:colOff>
          <xdr:row>59</xdr:row>
          <xdr:rowOff>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8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180975</xdr:rowOff>
        </xdr:from>
        <xdr:to>
          <xdr:col>6</xdr:col>
          <xdr:colOff>495300</xdr:colOff>
          <xdr:row>60</xdr:row>
          <xdr:rowOff>9525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8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52</xdr:row>
          <xdr:rowOff>523875</xdr:rowOff>
        </xdr:from>
        <xdr:to>
          <xdr:col>8</xdr:col>
          <xdr:colOff>485775</xdr:colOff>
          <xdr:row>54</xdr:row>
          <xdr:rowOff>9525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8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53</xdr:row>
          <xdr:rowOff>180975</xdr:rowOff>
        </xdr:from>
        <xdr:to>
          <xdr:col>8</xdr:col>
          <xdr:colOff>495300</xdr:colOff>
          <xdr:row>55</xdr:row>
          <xdr:rowOff>9525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8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54</xdr:row>
          <xdr:rowOff>180975</xdr:rowOff>
        </xdr:from>
        <xdr:to>
          <xdr:col>8</xdr:col>
          <xdr:colOff>476250</xdr:colOff>
          <xdr:row>56</xdr:row>
          <xdr:rowOff>9525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8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55</xdr:row>
          <xdr:rowOff>171450</xdr:rowOff>
        </xdr:from>
        <xdr:to>
          <xdr:col>8</xdr:col>
          <xdr:colOff>495300</xdr:colOff>
          <xdr:row>57</xdr:row>
          <xdr:rowOff>19050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8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95250</xdr:rowOff>
        </xdr:from>
        <xdr:to>
          <xdr:col>8</xdr:col>
          <xdr:colOff>457200</xdr:colOff>
          <xdr:row>57</xdr:row>
          <xdr:rowOff>285750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8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371475</xdr:rowOff>
        </xdr:from>
        <xdr:to>
          <xdr:col>8</xdr:col>
          <xdr:colOff>495300</xdr:colOff>
          <xdr:row>59</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8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58</xdr:row>
          <xdr:rowOff>180975</xdr:rowOff>
        </xdr:from>
        <xdr:to>
          <xdr:col>8</xdr:col>
          <xdr:colOff>476250</xdr:colOff>
          <xdr:row>60</xdr:row>
          <xdr:rowOff>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8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67</xdr:row>
          <xdr:rowOff>95250</xdr:rowOff>
        </xdr:from>
        <xdr:to>
          <xdr:col>6</xdr:col>
          <xdr:colOff>476250</xdr:colOff>
          <xdr:row>68</xdr:row>
          <xdr:rowOff>114300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8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107</xdr:row>
          <xdr:rowOff>76200</xdr:rowOff>
        </xdr:from>
        <xdr:to>
          <xdr:col>8</xdr:col>
          <xdr:colOff>476250</xdr:colOff>
          <xdr:row>107</xdr:row>
          <xdr:rowOff>295275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8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28575</xdr:colOff>
      <xdr:row>2</xdr:row>
      <xdr:rowOff>28575</xdr:rowOff>
    </xdr:from>
    <xdr:to>
      <xdr:col>8</xdr:col>
      <xdr:colOff>219075</xdr:colOff>
      <xdr:row>2</xdr:row>
      <xdr:rowOff>161925</xdr:rowOff>
    </xdr:to>
    <xdr:sp macro="" textlink="">
      <xdr:nvSpPr>
        <xdr:cNvPr id="24" name="Rectangle 23">
          <a:extLst>
            <a:ext uri="{FF2B5EF4-FFF2-40B4-BE49-F238E27FC236}">
              <a16:creationId xmlns:a16="http://schemas.microsoft.com/office/drawing/2014/main" id="{00000000-0008-0000-0800-000018000000}"/>
            </a:ext>
          </a:extLst>
        </xdr:cNvPr>
        <xdr:cNvSpPr/>
      </xdr:nvSpPr>
      <xdr:spPr>
        <a:xfrm>
          <a:off x="4619625" y="342900"/>
          <a:ext cx="190500" cy="13335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3</xdr:row>
      <xdr:rowOff>28575</xdr:rowOff>
    </xdr:from>
    <xdr:to>
      <xdr:col>8</xdr:col>
      <xdr:colOff>219075</xdr:colOff>
      <xdr:row>3</xdr:row>
      <xdr:rowOff>161925</xdr:rowOff>
    </xdr:to>
    <xdr:sp macro="" textlink="">
      <xdr:nvSpPr>
        <xdr:cNvPr id="25" name="Rectangle 24">
          <a:extLst>
            <a:ext uri="{FF2B5EF4-FFF2-40B4-BE49-F238E27FC236}">
              <a16:creationId xmlns:a16="http://schemas.microsoft.com/office/drawing/2014/main" id="{00000000-0008-0000-0800-000019000000}"/>
            </a:ext>
          </a:extLst>
        </xdr:cNvPr>
        <xdr:cNvSpPr/>
      </xdr:nvSpPr>
      <xdr:spPr>
        <a:xfrm>
          <a:off x="4619625" y="533400"/>
          <a:ext cx="190500" cy="133350"/>
        </a:xfrm>
        <a:prstGeom prst="rect">
          <a:avLst/>
        </a:prstGeom>
        <a:solidFill>
          <a:schemeClr val="accent1">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4</xdr:row>
      <xdr:rowOff>28575</xdr:rowOff>
    </xdr:from>
    <xdr:to>
      <xdr:col>8</xdr:col>
      <xdr:colOff>219075</xdr:colOff>
      <xdr:row>4</xdr:row>
      <xdr:rowOff>161925</xdr:rowOff>
    </xdr:to>
    <xdr:sp macro="" textlink="">
      <xdr:nvSpPr>
        <xdr:cNvPr id="26" name="Rectangle 25">
          <a:extLst>
            <a:ext uri="{FF2B5EF4-FFF2-40B4-BE49-F238E27FC236}">
              <a16:creationId xmlns:a16="http://schemas.microsoft.com/office/drawing/2014/main" id="{00000000-0008-0000-0800-00001A000000}"/>
            </a:ext>
          </a:extLst>
        </xdr:cNvPr>
        <xdr:cNvSpPr/>
      </xdr:nvSpPr>
      <xdr:spPr>
        <a:xfrm>
          <a:off x="4619625" y="723900"/>
          <a:ext cx="190500" cy="133350"/>
        </a:xfrm>
        <a:prstGeom prst="rect">
          <a:avLst/>
        </a:prstGeom>
        <a:solidFill>
          <a:srgbClr val="FF00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2</xdr:row>
      <xdr:rowOff>38100</xdr:rowOff>
    </xdr:from>
    <xdr:to>
      <xdr:col>9</xdr:col>
      <xdr:colOff>219075</xdr:colOff>
      <xdr:row>2</xdr:row>
      <xdr:rowOff>171450</xdr:rowOff>
    </xdr:to>
    <xdr:sp macro="" textlink="">
      <xdr:nvSpPr>
        <xdr:cNvPr id="27" name="Rectangle 26">
          <a:extLst>
            <a:ext uri="{FF2B5EF4-FFF2-40B4-BE49-F238E27FC236}">
              <a16:creationId xmlns:a16="http://schemas.microsoft.com/office/drawing/2014/main" id="{00000000-0008-0000-0800-00001B000000}"/>
            </a:ext>
          </a:extLst>
        </xdr:cNvPr>
        <xdr:cNvSpPr/>
      </xdr:nvSpPr>
      <xdr:spPr>
        <a:xfrm>
          <a:off x="5362575" y="352425"/>
          <a:ext cx="190500" cy="133350"/>
        </a:xfrm>
        <a:prstGeom prst="rect">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3</xdr:row>
      <xdr:rowOff>28575</xdr:rowOff>
    </xdr:from>
    <xdr:to>
      <xdr:col>9</xdr:col>
      <xdr:colOff>219075</xdr:colOff>
      <xdr:row>3</xdr:row>
      <xdr:rowOff>161925</xdr:rowOff>
    </xdr:to>
    <xdr:sp macro="" textlink="">
      <xdr:nvSpPr>
        <xdr:cNvPr id="28" name="Rectangle 27">
          <a:extLst>
            <a:ext uri="{FF2B5EF4-FFF2-40B4-BE49-F238E27FC236}">
              <a16:creationId xmlns:a16="http://schemas.microsoft.com/office/drawing/2014/main" id="{00000000-0008-0000-0800-00001C000000}"/>
            </a:ext>
          </a:extLst>
        </xdr:cNvPr>
        <xdr:cNvSpPr/>
      </xdr:nvSpPr>
      <xdr:spPr>
        <a:xfrm>
          <a:off x="5362575" y="533400"/>
          <a:ext cx="190500" cy="133350"/>
        </a:xfrm>
        <a:prstGeom prst="rect">
          <a:avLst/>
        </a:prstGeom>
        <a:solidFill>
          <a:schemeClr val="tx1">
            <a:lumMod val="65000"/>
            <a:lumOff val="3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28575</xdr:colOff>
      <xdr:row>4</xdr:row>
      <xdr:rowOff>28575</xdr:rowOff>
    </xdr:from>
    <xdr:to>
      <xdr:col>9</xdr:col>
      <xdr:colOff>219075</xdr:colOff>
      <xdr:row>4</xdr:row>
      <xdr:rowOff>161925</xdr:rowOff>
    </xdr:to>
    <xdr:sp macro="" textlink="">
      <xdr:nvSpPr>
        <xdr:cNvPr id="29" name="Rectangle 28">
          <a:extLst>
            <a:ext uri="{FF2B5EF4-FFF2-40B4-BE49-F238E27FC236}">
              <a16:creationId xmlns:a16="http://schemas.microsoft.com/office/drawing/2014/main" id="{00000000-0008-0000-0800-00001D000000}"/>
            </a:ext>
          </a:extLst>
        </xdr:cNvPr>
        <xdr:cNvSpPr/>
      </xdr:nvSpPr>
      <xdr:spPr>
        <a:xfrm>
          <a:off x="5362575" y="723900"/>
          <a:ext cx="190500" cy="133350"/>
        </a:xfrm>
        <a:prstGeom prst="rect">
          <a:avLst/>
        </a:prstGeom>
        <a:solidFill>
          <a:schemeClr val="accent3"/>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mc:AlternateContent xmlns:mc="http://schemas.openxmlformats.org/markup-compatibility/2006">
    <mc:Choice xmlns:a14="http://schemas.microsoft.com/office/drawing/2010/main" Requires="a14">
      <xdr:twoCellAnchor editAs="oneCell">
        <xdr:from>
          <xdr:col>8</xdr:col>
          <xdr:colOff>257175</xdr:colOff>
          <xdr:row>96</xdr:row>
          <xdr:rowOff>76200</xdr:rowOff>
        </xdr:from>
        <xdr:to>
          <xdr:col>8</xdr:col>
          <xdr:colOff>466725</xdr:colOff>
          <xdr:row>96</xdr:row>
          <xdr:rowOff>333375</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8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97</xdr:row>
          <xdr:rowOff>104775</xdr:rowOff>
        </xdr:from>
        <xdr:to>
          <xdr:col>8</xdr:col>
          <xdr:colOff>466725</xdr:colOff>
          <xdr:row>97</xdr:row>
          <xdr:rowOff>304800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8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94</xdr:row>
          <xdr:rowOff>171450</xdr:rowOff>
        </xdr:from>
        <xdr:to>
          <xdr:col>8</xdr:col>
          <xdr:colOff>561975</xdr:colOff>
          <xdr:row>96</xdr:row>
          <xdr:rowOff>9525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8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101</xdr:row>
          <xdr:rowOff>180975</xdr:rowOff>
        </xdr:from>
        <xdr:to>
          <xdr:col>8</xdr:col>
          <xdr:colOff>495300</xdr:colOff>
          <xdr:row>102</xdr:row>
          <xdr:rowOff>28575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8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99</xdr:row>
          <xdr:rowOff>171450</xdr:rowOff>
        </xdr:from>
        <xdr:to>
          <xdr:col>8</xdr:col>
          <xdr:colOff>495300</xdr:colOff>
          <xdr:row>101</xdr:row>
          <xdr:rowOff>9525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8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51</xdr:row>
          <xdr:rowOff>0</xdr:rowOff>
        </xdr:from>
        <xdr:to>
          <xdr:col>2</xdr:col>
          <xdr:colOff>133350</xdr:colOff>
          <xdr:row>52</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9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523875</xdr:rowOff>
        </xdr:from>
        <xdr:to>
          <xdr:col>6</xdr:col>
          <xdr:colOff>485775</xdr:colOff>
          <xdr:row>54</xdr:row>
          <xdr:rowOff>9525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9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0</xdr:rowOff>
        </xdr:from>
        <xdr:to>
          <xdr:col>6</xdr:col>
          <xdr:colOff>466725</xdr:colOff>
          <xdr:row>55</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9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54</xdr:row>
          <xdr:rowOff>180975</xdr:rowOff>
        </xdr:from>
        <xdr:to>
          <xdr:col>6</xdr:col>
          <xdr:colOff>495300</xdr:colOff>
          <xdr:row>56</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9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3175">
                  <a:solidFill>
                    <a:srgbClr val="FFFFFF"/>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63</xdr:row>
          <xdr:rowOff>180975</xdr:rowOff>
        </xdr:from>
        <xdr:to>
          <xdr:col>6</xdr:col>
          <xdr:colOff>485775</xdr:colOff>
          <xdr:row>63</xdr:row>
          <xdr:rowOff>381000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9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65</xdr:row>
          <xdr:rowOff>200025</xdr:rowOff>
        </xdr:from>
        <xdr:to>
          <xdr:col>6</xdr:col>
          <xdr:colOff>485775</xdr:colOff>
          <xdr:row>65</xdr:row>
          <xdr:rowOff>409575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9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56</xdr:row>
          <xdr:rowOff>0</xdr:rowOff>
        </xdr:from>
        <xdr:to>
          <xdr:col>6</xdr:col>
          <xdr:colOff>504825</xdr:colOff>
          <xdr:row>57</xdr:row>
          <xdr:rowOff>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9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76200</xdr:rowOff>
        </xdr:from>
        <xdr:to>
          <xdr:col>6</xdr:col>
          <xdr:colOff>476250</xdr:colOff>
          <xdr:row>57</xdr:row>
          <xdr:rowOff>295275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9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57</xdr:row>
          <xdr:rowOff>371475</xdr:rowOff>
        </xdr:from>
        <xdr:to>
          <xdr:col>6</xdr:col>
          <xdr:colOff>495300</xdr:colOff>
          <xdr:row>59</xdr:row>
          <xdr:rowOff>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9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58</xdr:row>
          <xdr:rowOff>180975</xdr:rowOff>
        </xdr:from>
        <xdr:to>
          <xdr:col>6</xdr:col>
          <xdr:colOff>495300</xdr:colOff>
          <xdr:row>60</xdr:row>
          <xdr:rowOff>9525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9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52</xdr:row>
          <xdr:rowOff>523875</xdr:rowOff>
        </xdr:from>
        <xdr:to>
          <xdr:col>8</xdr:col>
          <xdr:colOff>485775</xdr:colOff>
          <xdr:row>54</xdr:row>
          <xdr:rowOff>9525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9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53</xdr:row>
          <xdr:rowOff>180975</xdr:rowOff>
        </xdr:from>
        <xdr:to>
          <xdr:col>8</xdr:col>
          <xdr:colOff>495300</xdr:colOff>
          <xdr:row>55</xdr:row>
          <xdr:rowOff>9525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9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54</xdr:row>
          <xdr:rowOff>180975</xdr:rowOff>
        </xdr:from>
        <xdr:to>
          <xdr:col>8</xdr:col>
          <xdr:colOff>476250</xdr:colOff>
          <xdr:row>56</xdr:row>
          <xdr:rowOff>9525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9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55</xdr:row>
          <xdr:rowOff>171450</xdr:rowOff>
        </xdr:from>
        <xdr:to>
          <xdr:col>8</xdr:col>
          <xdr:colOff>495300</xdr:colOff>
          <xdr:row>57</xdr:row>
          <xdr:rowOff>19050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9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95250</xdr:rowOff>
        </xdr:from>
        <xdr:to>
          <xdr:col>8</xdr:col>
          <xdr:colOff>457200</xdr:colOff>
          <xdr:row>57</xdr:row>
          <xdr:rowOff>285750</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9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57</xdr:row>
          <xdr:rowOff>371475</xdr:rowOff>
        </xdr:from>
        <xdr:to>
          <xdr:col>8</xdr:col>
          <xdr:colOff>495300</xdr:colOff>
          <xdr:row>59</xdr:row>
          <xdr:rowOff>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9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58</xdr:row>
          <xdr:rowOff>180975</xdr:rowOff>
        </xdr:from>
        <xdr:to>
          <xdr:col>8</xdr:col>
          <xdr:colOff>476250</xdr:colOff>
          <xdr:row>60</xdr:row>
          <xdr:rowOff>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9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67</xdr:row>
          <xdr:rowOff>95250</xdr:rowOff>
        </xdr:from>
        <xdr:to>
          <xdr:col>6</xdr:col>
          <xdr:colOff>476250</xdr:colOff>
          <xdr:row>68</xdr:row>
          <xdr:rowOff>114300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9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99</xdr:row>
          <xdr:rowOff>171450</xdr:rowOff>
        </xdr:from>
        <xdr:to>
          <xdr:col>8</xdr:col>
          <xdr:colOff>457200</xdr:colOff>
          <xdr:row>100</xdr:row>
          <xdr:rowOff>180975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9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28575</xdr:colOff>
      <xdr:row>2</xdr:row>
      <xdr:rowOff>28575</xdr:rowOff>
    </xdr:from>
    <xdr:to>
      <xdr:col>8</xdr:col>
      <xdr:colOff>219075</xdr:colOff>
      <xdr:row>2</xdr:row>
      <xdr:rowOff>161925</xdr:rowOff>
    </xdr:to>
    <xdr:sp macro="" textlink="">
      <xdr:nvSpPr>
        <xdr:cNvPr id="24" name="Rectangle 23">
          <a:extLst>
            <a:ext uri="{FF2B5EF4-FFF2-40B4-BE49-F238E27FC236}">
              <a16:creationId xmlns:a16="http://schemas.microsoft.com/office/drawing/2014/main" id="{00000000-0008-0000-0900-000018000000}"/>
            </a:ext>
          </a:extLst>
        </xdr:cNvPr>
        <xdr:cNvSpPr/>
      </xdr:nvSpPr>
      <xdr:spPr>
        <a:xfrm>
          <a:off x="4619625" y="342900"/>
          <a:ext cx="190500" cy="133350"/>
        </a:xfrm>
        <a:prstGeom prst="rect">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3</xdr:row>
      <xdr:rowOff>28575</xdr:rowOff>
    </xdr:from>
    <xdr:to>
      <xdr:col>8</xdr:col>
      <xdr:colOff>219075</xdr:colOff>
      <xdr:row>3</xdr:row>
      <xdr:rowOff>161925</xdr:rowOff>
    </xdr:to>
    <xdr:sp macro="" textlink="">
      <xdr:nvSpPr>
        <xdr:cNvPr id="25" name="Rectangle 24">
          <a:extLst>
            <a:ext uri="{FF2B5EF4-FFF2-40B4-BE49-F238E27FC236}">
              <a16:creationId xmlns:a16="http://schemas.microsoft.com/office/drawing/2014/main" id="{00000000-0008-0000-0900-000019000000}"/>
            </a:ext>
          </a:extLst>
        </xdr:cNvPr>
        <xdr:cNvSpPr/>
      </xdr:nvSpPr>
      <xdr:spPr>
        <a:xfrm>
          <a:off x="4619625" y="533400"/>
          <a:ext cx="190500" cy="133350"/>
        </a:xfrm>
        <a:prstGeom prst="rect">
          <a:avLst/>
        </a:prstGeom>
        <a:solidFill>
          <a:schemeClr val="accent1">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8</xdr:col>
      <xdr:colOff>28575</xdr:colOff>
      <xdr:row>4</xdr:row>
      <xdr:rowOff>28575</xdr:rowOff>
    </xdr:from>
    <xdr:to>
      <xdr:col>8</xdr:col>
      <xdr:colOff>219075</xdr:colOff>
      <xdr:row>4</xdr:row>
      <xdr:rowOff>161925</xdr:rowOff>
    </xdr:to>
    <xdr:sp macro="" textlink="">
      <xdr:nvSpPr>
        <xdr:cNvPr id="26" name="Rectangle 25">
          <a:extLst>
            <a:ext uri="{FF2B5EF4-FFF2-40B4-BE49-F238E27FC236}">
              <a16:creationId xmlns:a16="http://schemas.microsoft.com/office/drawing/2014/main" id="{00000000-0008-0000-0900-00001A000000}"/>
            </a:ext>
          </a:extLst>
        </xdr:cNvPr>
        <xdr:cNvSpPr/>
      </xdr:nvSpPr>
      <xdr:spPr>
        <a:xfrm>
          <a:off x="4619625" y="723900"/>
          <a:ext cx="190500" cy="133350"/>
        </a:xfrm>
        <a:prstGeom prst="rect">
          <a:avLst/>
        </a:prstGeom>
        <a:solidFill>
          <a:srgbClr val="FF00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57150</xdr:colOff>
      <xdr:row>2</xdr:row>
      <xdr:rowOff>28575</xdr:rowOff>
    </xdr:from>
    <xdr:to>
      <xdr:col>9</xdr:col>
      <xdr:colOff>247650</xdr:colOff>
      <xdr:row>2</xdr:row>
      <xdr:rowOff>161925</xdr:rowOff>
    </xdr:to>
    <xdr:sp macro="" textlink="">
      <xdr:nvSpPr>
        <xdr:cNvPr id="27" name="Rectangle 26">
          <a:extLst>
            <a:ext uri="{FF2B5EF4-FFF2-40B4-BE49-F238E27FC236}">
              <a16:creationId xmlns:a16="http://schemas.microsoft.com/office/drawing/2014/main" id="{00000000-0008-0000-0900-00001B000000}"/>
            </a:ext>
          </a:extLst>
        </xdr:cNvPr>
        <xdr:cNvSpPr/>
      </xdr:nvSpPr>
      <xdr:spPr>
        <a:xfrm>
          <a:off x="5391150" y="342900"/>
          <a:ext cx="190500" cy="133350"/>
        </a:xfrm>
        <a:prstGeom prst="rect">
          <a:avLst/>
        </a:prstGeom>
        <a:solidFill>
          <a:srgbClr val="FFFF00"/>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57150</xdr:colOff>
      <xdr:row>3</xdr:row>
      <xdr:rowOff>28575</xdr:rowOff>
    </xdr:from>
    <xdr:to>
      <xdr:col>9</xdr:col>
      <xdr:colOff>247650</xdr:colOff>
      <xdr:row>3</xdr:row>
      <xdr:rowOff>161925</xdr:rowOff>
    </xdr:to>
    <xdr:sp macro="" textlink="">
      <xdr:nvSpPr>
        <xdr:cNvPr id="28" name="Rectangle 27">
          <a:extLst>
            <a:ext uri="{FF2B5EF4-FFF2-40B4-BE49-F238E27FC236}">
              <a16:creationId xmlns:a16="http://schemas.microsoft.com/office/drawing/2014/main" id="{00000000-0008-0000-0900-00001C000000}"/>
            </a:ext>
          </a:extLst>
        </xdr:cNvPr>
        <xdr:cNvSpPr/>
      </xdr:nvSpPr>
      <xdr:spPr>
        <a:xfrm>
          <a:off x="5391150" y="533400"/>
          <a:ext cx="190500" cy="133350"/>
        </a:xfrm>
        <a:prstGeom prst="rect">
          <a:avLst/>
        </a:prstGeom>
        <a:solidFill>
          <a:schemeClr val="tx1">
            <a:lumMod val="65000"/>
            <a:lumOff val="3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xdr:twoCellAnchor>
    <xdr:from>
      <xdr:col>9</xdr:col>
      <xdr:colOff>57150</xdr:colOff>
      <xdr:row>4</xdr:row>
      <xdr:rowOff>28575</xdr:rowOff>
    </xdr:from>
    <xdr:to>
      <xdr:col>9</xdr:col>
      <xdr:colOff>247650</xdr:colOff>
      <xdr:row>4</xdr:row>
      <xdr:rowOff>161925</xdr:rowOff>
    </xdr:to>
    <xdr:sp macro="" textlink="">
      <xdr:nvSpPr>
        <xdr:cNvPr id="29" name="Rectangle 28">
          <a:extLst>
            <a:ext uri="{FF2B5EF4-FFF2-40B4-BE49-F238E27FC236}">
              <a16:creationId xmlns:a16="http://schemas.microsoft.com/office/drawing/2014/main" id="{00000000-0008-0000-0900-00001D000000}"/>
            </a:ext>
          </a:extLst>
        </xdr:cNvPr>
        <xdr:cNvSpPr/>
      </xdr:nvSpPr>
      <xdr:spPr>
        <a:xfrm>
          <a:off x="5391150" y="723900"/>
          <a:ext cx="190500" cy="133350"/>
        </a:xfrm>
        <a:prstGeom prst="rect">
          <a:avLst/>
        </a:prstGeom>
        <a:solidFill>
          <a:schemeClr val="accent3"/>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SG" sz="1100"/>
        </a:p>
      </xdr:txBody>
    </xdr:sp>
    <xdr:clientData/>
  </xdr:twoCellAnchor>
  <mc:AlternateContent xmlns:mc="http://schemas.openxmlformats.org/markup-compatibility/2006">
    <mc:Choice xmlns:a14="http://schemas.microsoft.com/office/drawing/2010/main" Requires="a14">
      <xdr:twoCellAnchor editAs="oneCell">
        <xdr:from>
          <xdr:col>8</xdr:col>
          <xdr:colOff>257175</xdr:colOff>
          <xdr:row>96</xdr:row>
          <xdr:rowOff>123825</xdr:rowOff>
        </xdr:from>
        <xdr:to>
          <xdr:col>8</xdr:col>
          <xdr:colOff>466725</xdr:colOff>
          <xdr:row>96</xdr:row>
          <xdr:rowOff>381000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9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94</xdr:row>
          <xdr:rowOff>171450</xdr:rowOff>
        </xdr:from>
        <xdr:to>
          <xdr:col>8</xdr:col>
          <xdr:colOff>561975</xdr:colOff>
          <xdr:row>96</xdr:row>
          <xdr:rowOff>9525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9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107</xdr:row>
          <xdr:rowOff>85725</xdr:rowOff>
        </xdr:from>
        <xdr:to>
          <xdr:col>8</xdr:col>
          <xdr:colOff>504825</xdr:colOff>
          <xdr:row>107</xdr:row>
          <xdr:rowOff>333375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9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97</xdr:row>
          <xdr:rowOff>85725</xdr:rowOff>
        </xdr:from>
        <xdr:to>
          <xdr:col>8</xdr:col>
          <xdr:colOff>466725</xdr:colOff>
          <xdr:row>97</xdr:row>
          <xdr:rowOff>285750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9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101</xdr:row>
          <xdr:rowOff>114300</xdr:rowOff>
        </xdr:from>
        <xdr:to>
          <xdr:col>8</xdr:col>
          <xdr:colOff>504825</xdr:colOff>
          <xdr:row>101</xdr:row>
          <xdr:rowOff>333375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9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Works_Tbl" displayName="Works_Tbl" ref="A37:I49" totalsRowShown="0" headerRowDxfId="496" dataDxfId="495">
  <tableColumns count="9">
    <tableColumn id="1" xr3:uid="{00000000-0010-0000-0000-000001000000}" name="Preliminaries" dataDxfId="494"/>
    <tableColumn id="2" xr3:uid="{00000000-0010-0000-0000-000002000000}" name="Demolitions" dataDxfId="493"/>
    <tableColumn id="3" xr3:uid="{00000000-0010-0000-0000-000003000000}" name="Basement &amp; Substructure" dataDxfId="492"/>
    <tableColumn id="4" xr3:uid="{00000000-0010-0000-0000-000004000000}" name="Superstructure" dataDxfId="491"/>
    <tableColumn id="5" xr3:uid="{00000000-0010-0000-0000-000005000000}" name="Finishes" dataDxfId="490"/>
    <tableColumn id="6" xr3:uid="{00000000-0010-0000-0000-000006000000}" name="M&amp;E Services" dataDxfId="489"/>
    <tableColumn id="7" xr3:uid="{00000000-0010-0000-0000-000007000000}" name="External Works" dataDxfId="488"/>
    <tableColumn id="8" xr3:uid="{00000000-0010-0000-0000-000008000000}" name="Others" dataDxfId="487"/>
    <tableColumn id="9" xr3:uid="{00000000-0010-0000-0000-000009000000}" name="Consultancy Fees" dataDxfId="48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67:A69" totalsRowShown="0" headerRowDxfId="485" dataDxfId="484">
  <autoFilter ref="A67:A69" xr:uid="{00000000-0009-0000-0100-000002000000}"/>
  <tableColumns count="1">
    <tableColumn id="1" xr3:uid="{00000000-0010-0000-0100-000001000000}" name="Commencement" dataDxfId="48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47.xml"/><Relationship Id="rId13" Type="http://schemas.openxmlformats.org/officeDocument/2006/relationships/ctrlProp" Target="../ctrlProps/ctrlProp152.xml"/><Relationship Id="rId18" Type="http://schemas.openxmlformats.org/officeDocument/2006/relationships/ctrlProp" Target="../ctrlProps/ctrlProp157.xml"/><Relationship Id="rId26" Type="http://schemas.openxmlformats.org/officeDocument/2006/relationships/ctrlProp" Target="../ctrlProps/ctrlProp165.xml"/><Relationship Id="rId3" Type="http://schemas.openxmlformats.org/officeDocument/2006/relationships/vmlDrawing" Target="../drawings/vmlDrawing8.vml"/><Relationship Id="rId21" Type="http://schemas.openxmlformats.org/officeDocument/2006/relationships/ctrlProp" Target="../ctrlProps/ctrlProp160.xml"/><Relationship Id="rId7" Type="http://schemas.openxmlformats.org/officeDocument/2006/relationships/ctrlProp" Target="../ctrlProps/ctrlProp146.xml"/><Relationship Id="rId12" Type="http://schemas.openxmlformats.org/officeDocument/2006/relationships/ctrlProp" Target="../ctrlProps/ctrlProp151.xml"/><Relationship Id="rId17" Type="http://schemas.openxmlformats.org/officeDocument/2006/relationships/ctrlProp" Target="../ctrlProps/ctrlProp156.xml"/><Relationship Id="rId25" Type="http://schemas.openxmlformats.org/officeDocument/2006/relationships/ctrlProp" Target="../ctrlProps/ctrlProp164.xml"/><Relationship Id="rId2" Type="http://schemas.openxmlformats.org/officeDocument/2006/relationships/drawing" Target="../drawings/drawing9.xml"/><Relationship Id="rId16" Type="http://schemas.openxmlformats.org/officeDocument/2006/relationships/ctrlProp" Target="../ctrlProps/ctrlProp155.xml"/><Relationship Id="rId20" Type="http://schemas.openxmlformats.org/officeDocument/2006/relationships/ctrlProp" Target="../ctrlProps/ctrlProp159.xml"/><Relationship Id="rId1" Type="http://schemas.openxmlformats.org/officeDocument/2006/relationships/printerSettings" Target="../printerSettings/printerSettings10.bin"/><Relationship Id="rId6" Type="http://schemas.openxmlformats.org/officeDocument/2006/relationships/ctrlProp" Target="../ctrlProps/ctrlProp145.xml"/><Relationship Id="rId11" Type="http://schemas.openxmlformats.org/officeDocument/2006/relationships/ctrlProp" Target="../ctrlProps/ctrlProp150.xml"/><Relationship Id="rId24" Type="http://schemas.openxmlformats.org/officeDocument/2006/relationships/ctrlProp" Target="../ctrlProps/ctrlProp163.xml"/><Relationship Id="rId5" Type="http://schemas.openxmlformats.org/officeDocument/2006/relationships/ctrlProp" Target="../ctrlProps/ctrlProp144.xml"/><Relationship Id="rId15" Type="http://schemas.openxmlformats.org/officeDocument/2006/relationships/ctrlProp" Target="../ctrlProps/ctrlProp154.xml"/><Relationship Id="rId23" Type="http://schemas.openxmlformats.org/officeDocument/2006/relationships/ctrlProp" Target="../ctrlProps/ctrlProp162.xml"/><Relationship Id="rId10" Type="http://schemas.openxmlformats.org/officeDocument/2006/relationships/ctrlProp" Target="../ctrlProps/ctrlProp149.xml"/><Relationship Id="rId19" Type="http://schemas.openxmlformats.org/officeDocument/2006/relationships/ctrlProp" Target="../ctrlProps/ctrlProp158.xml"/><Relationship Id="rId4" Type="http://schemas.openxmlformats.org/officeDocument/2006/relationships/ctrlProp" Target="../ctrlProps/ctrlProp143.xml"/><Relationship Id="rId9" Type="http://schemas.openxmlformats.org/officeDocument/2006/relationships/ctrlProp" Target="../ctrlProps/ctrlProp148.xml"/><Relationship Id="rId14" Type="http://schemas.openxmlformats.org/officeDocument/2006/relationships/ctrlProp" Target="../ctrlProps/ctrlProp153.xml"/><Relationship Id="rId22" Type="http://schemas.openxmlformats.org/officeDocument/2006/relationships/ctrlProp" Target="../ctrlProps/ctrlProp161.xml"/><Relationship Id="rId27" Type="http://schemas.openxmlformats.org/officeDocument/2006/relationships/ctrlProp" Target="../ctrlProps/ctrlProp16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4.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49.xml"/><Relationship Id="rId18" Type="http://schemas.openxmlformats.org/officeDocument/2006/relationships/ctrlProp" Target="../ctrlProps/ctrlProp54.xml"/><Relationship Id="rId26" Type="http://schemas.openxmlformats.org/officeDocument/2006/relationships/ctrlProp" Target="../ctrlProps/ctrlProp62.xml"/><Relationship Id="rId3" Type="http://schemas.openxmlformats.org/officeDocument/2006/relationships/vmlDrawing" Target="../drawings/vmlDrawing4.vml"/><Relationship Id="rId21" Type="http://schemas.openxmlformats.org/officeDocument/2006/relationships/ctrlProp" Target="../ctrlProps/ctrlProp57.xml"/><Relationship Id="rId34" Type="http://schemas.openxmlformats.org/officeDocument/2006/relationships/ctrlProp" Target="../ctrlProps/ctrlProp70.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5" Type="http://schemas.openxmlformats.org/officeDocument/2006/relationships/ctrlProp" Target="../ctrlProps/ctrlProp61.xml"/><Relationship Id="rId33" Type="http://schemas.openxmlformats.org/officeDocument/2006/relationships/ctrlProp" Target="../ctrlProps/ctrlProp69.xml"/><Relationship Id="rId2" Type="http://schemas.openxmlformats.org/officeDocument/2006/relationships/drawing" Target="../drawings/drawing5.xml"/><Relationship Id="rId16" Type="http://schemas.openxmlformats.org/officeDocument/2006/relationships/ctrlProp" Target="../ctrlProps/ctrlProp52.xml"/><Relationship Id="rId20" Type="http://schemas.openxmlformats.org/officeDocument/2006/relationships/ctrlProp" Target="../ctrlProps/ctrlProp56.xml"/><Relationship Id="rId29" Type="http://schemas.openxmlformats.org/officeDocument/2006/relationships/ctrlProp" Target="../ctrlProps/ctrlProp65.xml"/><Relationship Id="rId1" Type="http://schemas.openxmlformats.org/officeDocument/2006/relationships/printerSettings" Target="../printerSettings/printerSettings6.bin"/><Relationship Id="rId6" Type="http://schemas.openxmlformats.org/officeDocument/2006/relationships/ctrlProp" Target="../ctrlProps/ctrlProp42.xml"/><Relationship Id="rId11" Type="http://schemas.openxmlformats.org/officeDocument/2006/relationships/ctrlProp" Target="../ctrlProps/ctrlProp47.xml"/><Relationship Id="rId24" Type="http://schemas.openxmlformats.org/officeDocument/2006/relationships/ctrlProp" Target="../ctrlProps/ctrlProp60.xml"/><Relationship Id="rId32" Type="http://schemas.openxmlformats.org/officeDocument/2006/relationships/ctrlProp" Target="../ctrlProps/ctrlProp68.xml"/><Relationship Id="rId5" Type="http://schemas.openxmlformats.org/officeDocument/2006/relationships/ctrlProp" Target="../ctrlProps/ctrlProp41.xml"/><Relationship Id="rId15" Type="http://schemas.openxmlformats.org/officeDocument/2006/relationships/ctrlProp" Target="../ctrlProps/ctrlProp51.xml"/><Relationship Id="rId23" Type="http://schemas.openxmlformats.org/officeDocument/2006/relationships/ctrlProp" Target="../ctrlProps/ctrlProp59.xml"/><Relationship Id="rId28" Type="http://schemas.openxmlformats.org/officeDocument/2006/relationships/ctrlProp" Target="../ctrlProps/ctrlProp64.xml"/><Relationship Id="rId10" Type="http://schemas.openxmlformats.org/officeDocument/2006/relationships/ctrlProp" Target="../ctrlProps/ctrlProp46.xml"/><Relationship Id="rId19" Type="http://schemas.openxmlformats.org/officeDocument/2006/relationships/ctrlProp" Target="../ctrlProps/ctrlProp55.xml"/><Relationship Id="rId31" Type="http://schemas.openxmlformats.org/officeDocument/2006/relationships/ctrlProp" Target="../ctrlProps/ctrlProp67.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 Id="rId27" Type="http://schemas.openxmlformats.org/officeDocument/2006/relationships/ctrlProp" Target="../ctrlProps/ctrlProp63.xml"/><Relationship Id="rId30" Type="http://schemas.openxmlformats.org/officeDocument/2006/relationships/ctrlProp" Target="../ctrlProps/ctrlProp66.xml"/><Relationship Id="rId8" Type="http://schemas.openxmlformats.org/officeDocument/2006/relationships/ctrlProp" Target="../ctrlProps/ctrlProp4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 Type="http://schemas.openxmlformats.org/officeDocument/2006/relationships/vmlDrawing" Target="../drawings/vmlDrawing5.vml"/><Relationship Id="rId21" Type="http://schemas.openxmlformats.org/officeDocument/2006/relationships/ctrlProp" Target="../ctrlProps/ctrlProp88.x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2" Type="http://schemas.openxmlformats.org/officeDocument/2006/relationships/drawing" Target="../drawings/drawing6.xml"/><Relationship Id="rId16" Type="http://schemas.openxmlformats.org/officeDocument/2006/relationships/ctrlProp" Target="../ctrlProps/ctrlProp83.xml"/><Relationship Id="rId20" Type="http://schemas.openxmlformats.org/officeDocument/2006/relationships/ctrlProp" Target="../ctrlProps/ctrlProp87.xml"/><Relationship Id="rId1" Type="http://schemas.openxmlformats.org/officeDocument/2006/relationships/printerSettings" Target="../printerSettings/printerSettings7.bin"/><Relationship Id="rId6" Type="http://schemas.openxmlformats.org/officeDocument/2006/relationships/ctrlProp" Target="../ctrlProps/ctrlProp73.xml"/><Relationship Id="rId11" Type="http://schemas.openxmlformats.org/officeDocument/2006/relationships/ctrlProp" Target="../ctrlProps/ctrlProp78.xml"/><Relationship Id="rId24" Type="http://schemas.openxmlformats.org/officeDocument/2006/relationships/ctrlProp" Target="../ctrlProps/ctrlProp91.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10" Type="http://schemas.openxmlformats.org/officeDocument/2006/relationships/ctrlProp" Target="../ctrlProps/ctrlProp77.xml"/><Relationship Id="rId19" Type="http://schemas.openxmlformats.org/officeDocument/2006/relationships/ctrlProp" Target="../ctrlProps/ctrlProp86.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98.xml"/><Relationship Id="rId13" Type="http://schemas.openxmlformats.org/officeDocument/2006/relationships/ctrlProp" Target="../ctrlProps/ctrlProp103.xml"/><Relationship Id="rId18" Type="http://schemas.openxmlformats.org/officeDocument/2006/relationships/ctrlProp" Target="../ctrlProps/ctrlProp108.xml"/><Relationship Id="rId26" Type="http://schemas.openxmlformats.org/officeDocument/2006/relationships/ctrlProp" Target="../ctrlProps/ctrlProp116.xml"/><Relationship Id="rId3" Type="http://schemas.openxmlformats.org/officeDocument/2006/relationships/vmlDrawing" Target="../drawings/vmlDrawing6.vml"/><Relationship Id="rId21" Type="http://schemas.openxmlformats.org/officeDocument/2006/relationships/ctrlProp" Target="../ctrlProps/ctrlProp111.xml"/><Relationship Id="rId7" Type="http://schemas.openxmlformats.org/officeDocument/2006/relationships/ctrlProp" Target="../ctrlProps/ctrlProp97.xml"/><Relationship Id="rId12" Type="http://schemas.openxmlformats.org/officeDocument/2006/relationships/ctrlProp" Target="../ctrlProps/ctrlProp102.xml"/><Relationship Id="rId17" Type="http://schemas.openxmlformats.org/officeDocument/2006/relationships/ctrlProp" Target="../ctrlProps/ctrlProp107.xml"/><Relationship Id="rId25" Type="http://schemas.openxmlformats.org/officeDocument/2006/relationships/ctrlProp" Target="../ctrlProps/ctrlProp115.xml"/><Relationship Id="rId2" Type="http://schemas.openxmlformats.org/officeDocument/2006/relationships/drawing" Target="../drawings/drawing7.xml"/><Relationship Id="rId16" Type="http://schemas.openxmlformats.org/officeDocument/2006/relationships/ctrlProp" Target="../ctrlProps/ctrlProp106.xml"/><Relationship Id="rId20" Type="http://schemas.openxmlformats.org/officeDocument/2006/relationships/ctrlProp" Target="../ctrlProps/ctrlProp110.xml"/><Relationship Id="rId1" Type="http://schemas.openxmlformats.org/officeDocument/2006/relationships/printerSettings" Target="../printerSettings/printerSettings8.bin"/><Relationship Id="rId6" Type="http://schemas.openxmlformats.org/officeDocument/2006/relationships/ctrlProp" Target="../ctrlProps/ctrlProp96.xml"/><Relationship Id="rId11" Type="http://schemas.openxmlformats.org/officeDocument/2006/relationships/ctrlProp" Target="../ctrlProps/ctrlProp101.xml"/><Relationship Id="rId24" Type="http://schemas.openxmlformats.org/officeDocument/2006/relationships/ctrlProp" Target="../ctrlProps/ctrlProp114.xml"/><Relationship Id="rId5" Type="http://schemas.openxmlformats.org/officeDocument/2006/relationships/ctrlProp" Target="../ctrlProps/ctrlProp95.xml"/><Relationship Id="rId15" Type="http://schemas.openxmlformats.org/officeDocument/2006/relationships/ctrlProp" Target="../ctrlProps/ctrlProp105.xml"/><Relationship Id="rId23" Type="http://schemas.openxmlformats.org/officeDocument/2006/relationships/ctrlProp" Target="../ctrlProps/ctrlProp113.xml"/><Relationship Id="rId28" Type="http://schemas.openxmlformats.org/officeDocument/2006/relationships/ctrlProp" Target="../ctrlProps/ctrlProp118.xml"/><Relationship Id="rId10" Type="http://schemas.openxmlformats.org/officeDocument/2006/relationships/ctrlProp" Target="../ctrlProps/ctrlProp100.xml"/><Relationship Id="rId19" Type="http://schemas.openxmlformats.org/officeDocument/2006/relationships/ctrlProp" Target="../ctrlProps/ctrlProp109.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 Id="rId22" Type="http://schemas.openxmlformats.org/officeDocument/2006/relationships/ctrlProp" Target="../ctrlProps/ctrlProp112.xml"/><Relationship Id="rId27" Type="http://schemas.openxmlformats.org/officeDocument/2006/relationships/ctrlProp" Target="../ctrlProps/ctrlProp117.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23.xml"/><Relationship Id="rId13" Type="http://schemas.openxmlformats.org/officeDocument/2006/relationships/ctrlProp" Target="../ctrlProps/ctrlProp128.xml"/><Relationship Id="rId18" Type="http://schemas.openxmlformats.org/officeDocument/2006/relationships/ctrlProp" Target="../ctrlProps/ctrlProp133.xml"/><Relationship Id="rId26" Type="http://schemas.openxmlformats.org/officeDocument/2006/relationships/ctrlProp" Target="../ctrlProps/ctrlProp141.xml"/><Relationship Id="rId3" Type="http://schemas.openxmlformats.org/officeDocument/2006/relationships/vmlDrawing" Target="../drawings/vmlDrawing7.vml"/><Relationship Id="rId21" Type="http://schemas.openxmlformats.org/officeDocument/2006/relationships/ctrlProp" Target="../ctrlProps/ctrlProp136.xml"/><Relationship Id="rId7" Type="http://schemas.openxmlformats.org/officeDocument/2006/relationships/ctrlProp" Target="../ctrlProps/ctrlProp122.xml"/><Relationship Id="rId12" Type="http://schemas.openxmlformats.org/officeDocument/2006/relationships/ctrlProp" Target="../ctrlProps/ctrlProp127.xml"/><Relationship Id="rId17" Type="http://schemas.openxmlformats.org/officeDocument/2006/relationships/ctrlProp" Target="../ctrlProps/ctrlProp132.xml"/><Relationship Id="rId25" Type="http://schemas.openxmlformats.org/officeDocument/2006/relationships/ctrlProp" Target="../ctrlProps/ctrlProp140.xml"/><Relationship Id="rId2" Type="http://schemas.openxmlformats.org/officeDocument/2006/relationships/drawing" Target="../drawings/drawing8.xml"/><Relationship Id="rId16" Type="http://schemas.openxmlformats.org/officeDocument/2006/relationships/ctrlProp" Target="../ctrlProps/ctrlProp131.xml"/><Relationship Id="rId20" Type="http://schemas.openxmlformats.org/officeDocument/2006/relationships/ctrlProp" Target="../ctrlProps/ctrlProp135.xml"/><Relationship Id="rId1" Type="http://schemas.openxmlformats.org/officeDocument/2006/relationships/printerSettings" Target="../printerSettings/printerSettings9.bin"/><Relationship Id="rId6" Type="http://schemas.openxmlformats.org/officeDocument/2006/relationships/ctrlProp" Target="../ctrlProps/ctrlProp121.xml"/><Relationship Id="rId11" Type="http://schemas.openxmlformats.org/officeDocument/2006/relationships/ctrlProp" Target="../ctrlProps/ctrlProp126.xml"/><Relationship Id="rId24" Type="http://schemas.openxmlformats.org/officeDocument/2006/relationships/ctrlProp" Target="../ctrlProps/ctrlProp139.xml"/><Relationship Id="rId5" Type="http://schemas.openxmlformats.org/officeDocument/2006/relationships/ctrlProp" Target="../ctrlProps/ctrlProp120.xml"/><Relationship Id="rId15" Type="http://schemas.openxmlformats.org/officeDocument/2006/relationships/ctrlProp" Target="../ctrlProps/ctrlProp130.xml"/><Relationship Id="rId23" Type="http://schemas.openxmlformats.org/officeDocument/2006/relationships/ctrlProp" Target="../ctrlProps/ctrlProp138.xml"/><Relationship Id="rId10" Type="http://schemas.openxmlformats.org/officeDocument/2006/relationships/ctrlProp" Target="../ctrlProps/ctrlProp125.xml"/><Relationship Id="rId19" Type="http://schemas.openxmlformats.org/officeDocument/2006/relationships/ctrlProp" Target="../ctrlProps/ctrlProp134.xml"/><Relationship Id="rId4" Type="http://schemas.openxmlformats.org/officeDocument/2006/relationships/ctrlProp" Target="../ctrlProps/ctrlProp119.xml"/><Relationship Id="rId9" Type="http://schemas.openxmlformats.org/officeDocument/2006/relationships/ctrlProp" Target="../ctrlProps/ctrlProp124.xml"/><Relationship Id="rId14" Type="http://schemas.openxmlformats.org/officeDocument/2006/relationships/ctrlProp" Target="../ctrlProps/ctrlProp129.xml"/><Relationship Id="rId22" Type="http://schemas.openxmlformats.org/officeDocument/2006/relationships/ctrlProp" Target="../ctrlProps/ctrlProp137.xml"/><Relationship Id="rId27" Type="http://schemas.openxmlformats.org/officeDocument/2006/relationships/ctrlProp" Target="../ctrlProps/ctrlProp14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130"/>
  <sheetViews>
    <sheetView view="pageLayout" topLeftCell="B20" zoomScaleNormal="100" workbookViewId="0">
      <selection activeCell="H32" sqref="H32"/>
    </sheetView>
  </sheetViews>
  <sheetFormatPr defaultRowHeight="15" x14ac:dyDescent="0.25"/>
  <cols>
    <col min="1" max="1" width="23.140625" style="68" customWidth="1"/>
    <col min="2" max="2" width="27.42578125" style="68" customWidth="1"/>
    <col min="3" max="3" width="25.7109375" style="68" customWidth="1"/>
    <col min="4" max="4" width="16.42578125" style="68" customWidth="1"/>
    <col min="5" max="5" width="15.140625" style="68" customWidth="1"/>
    <col min="6" max="6" width="17.42578125" style="68" customWidth="1"/>
    <col min="7" max="7" width="16.5703125" style="68" customWidth="1"/>
    <col min="8" max="8" width="13" style="68" customWidth="1"/>
    <col min="9" max="9" width="13.7109375" style="68" customWidth="1"/>
    <col min="10" max="10" width="16.5703125" style="68" customWidth="1"/>
    <col min="11" max="16384" width="9.140625" style="68"/>
  </cols>
  <sheetData>
    <row r="1" spans="1:4" x14ac:dyDescent="0.25">
      <c r="A1" s="67"/>
    </row>
    <row r="2" spans="1:4" x14ac:dyDescent="0.25">
      <c r="A2" s="68" t="s">
        <v>15</v>
      </c>
      <c r="B2" s="68" t="s">
        <v>60</v>
      </c>
      <c r="C2" s="68" t="s">
        <v>91</v>
      </c>
      <c r="D2" s="68" t="s">
        <v>92</v>
      </c>
    </row>
    <row r="3" spans="1:4" x14ac:dyDescent="0.25">
      <c r="A3" s="68" t="s">
        <v>16</v>
      </c>
      <c r="B3" s="68" t="s">
        <v>47</v>
      </c>
      <c r="C3" s="68" t="s">
        <v>140</v>
      </c>
      <c r="D3" s="68" t="s">
        <v>93</v>
      </c>
    </row>
    <row r="4" spans="1:4" x14ac:dyDescent="0.25">
      <c r="A4" s="68" t="s">
        <v>17</v>
      </c>
      <c r="B4" s="68" t="s">
        <v>340</v>
      </c>
      <c r="C4" s="68" t="s">
        <v>133</v>
      </c>
      <c r="D4" s="68" t="s">
        <v>94</v>
      </c>
    </row>
    <row r="5" spans="1:4" x14ac:dyDescent="0.25">
      <c r="A5" s="68" t="s">
        <v>18</v>
      </c>
      <c r="B5" s="68" t="s">
        <v>341</v>
      </c>
      <c r="C5" s="68" t="s">
        <v>157</v>
      </c>
      <c r="D5" s="68" t="s">
        <v>95</v>
      </c>
    </row>
    <row r="6" spans="1:4" x14ac:dyDescent="0.25">
      <c r="A6" s="68" t="s">
        <v>19</v>
      </c>
      <c r="B6" s="68" t="s">
        <v>313</v>
      </c>
      <c r="C6" s="68" t="s">
        <v>129</v>
      </c>
      <c r="D6" s="68" t="s">
        <v>96</v>
      </c>
    </row>
    <row r="7" spans="1:4" x14ac:dyDescent="0.25">
      <c r="A7" s="68" t="s">
        <v>20</v>
      </c>
      <c r="B7" s="68" t="s">
        <v>49</v>
      </c>
      <c r="C7" s="68" t="s">
        <v>131</v>
      </c>
      <c r="D7" s="68" t="s">
        <v>97</v>
      </c>
    </row>
    <row r="8" spans="1:4" x14ac:dyDescent="0.25">
      <c r="A8" s="68" t="s">
        <v>21</v>
      </c>
      <c r="B8" s="68" t="s">
        <v>50</v>
      </c>
      <c r="C8" s="68" t="s">
        <v>145</v>
      </c>
      <c r="D8" s="68" t="s">
        <v>98</v>
      </c>
    </row>
    <row r="9" spans="1:4" x14ac:dyDescent="0.25">
      <c r="A9" s="68" t="s">
        <v>22</v>
      </c>
      <c r="B9" s="68" t="s">
        <v>342</v>
      </c>
      <c r="C9" s="68" t="s">
        <v>151</v>
      </c>
      <c r="D9" s="68" t="s">
        <v>99</v>
      </c>
    </row>
    <row r="10" spans="1:4" x14ac:dyDescent="0.25">
      <c r="A10" s="68" t="s">
        <v>23</v>
      </c>
      <c r="B10" s="68" t="s">
        <v>343</v>
      </c>
      <c r="C10" s="68" t="s">
        <v>150</v>
      </c>
      <c r="D10" s="68" t="s">
        <v>100</v>
      </c>
    </row>
    <row r="11" spans="1:4" x14ac:dyDescent="0.25">
      <c r="A11" s="68" t="s">
        <v>24</v>
      </c>
      <c r="B11" s="68" t="s">
        <v>344</v>
      </c>
      <c r="C11" s="68" t="s">
        <v>148</v>
      </c>
      <c r="D11" s="68" t="s">
        <v>101</v>
      </c>
    </row>
    <row r="12" spans="1:4" x14ac:dyDescent="0.25">
      <c r="A12" s="68" t="s">
        <v>25</v>
      </c>
      <c r="B12" s="68" t="s">
        <v>345</v>
      </c>
      <c r="C12" s="68" t="s">
        <v>153</v>
      </c>
      <c r="D12" s="68" t="s">
        <v>102</v>
      </c>
    </row>
    <row r="13" spans="1:4" x14ac:dyDescent="0.25">
      <c r="A13" s="68" t="s">
        <v>26</v>
      </c>
      <c r="B13" s="68" t="s">
        <v>346</v>
      </c>
      <c r="C13" s="68" t="s">
        <v>137</v>
      </c>
      <c r="D13" s="68" t="s">
        <v>105</v>
      </c>
    </row>
    <row r="14" spans="1:4" x14ac:dyDescent="0.25">
      <c r="A14" s="68" t="s">
        <v>27</v>
      </c>
      <c r="B14" s="68" t="s">
        <v>51</v>
      </c>
      <c r="C14" s="68" t="s">
        <v>136</v>
      </c>
      <c r="D14" s="68" t="s">
        <v>104</v>
      </c>
    </row>
    <row r="15" spans="1:4" x14ac:dyDescent="0.25">
      <c r="A15" s="68" t="s">
        <v>28</v>
      </c>
      <c r="B15" s="68" t="s">
        <v>347</v>
      </c>
      <c r="C15" s="68" t="s">
        <v>135</v>
      </c>
      <c r="D15" s="68" t="s">
        <v>106</v>
      </c>
    </row>
    <row r="16" spans="1:4" x14ac:dyDescent="0.25">
      <c r="A16" s="68" t="s">
        <v>29</v>
      </c>
      <c r="B16" s="68" t="s">
        <v>271</v>
      </c>
      <c r="C16" s="68" t="s">
        <v>141</v>
      </c>
      <c r="D16" s="68" t="s">
        <v>110</v>
      </c>
    </row>
    <row r="17" spans="1:4" x14ac:dyDescent="0.25">
      <c r="A17" s="68" t="s">
        <v>30</v>
      </c>
      <c r="B17" s="68" t="s">
        <v>52</v>
      </c>
      <c r="C17" s="68" t="s">
        <v>144</v>
      </c>
      <c r="D17" s="68" t="s">
        <v>107</v>
      </c>
    </row>
    <row r="18" spans="1:4" x14ac:dyDescent="0.25">
      <c r="A18" s="68" t="s">
        <v>31</v>
      </c>
      <c r="B18" s="68" t="s">
        <v>53</v>
      </c>
      <c r="C18" s="68" t="s">
        <v>132</v>
      </c>
      <c r="D18" s="68" t="s">
        <v>108</v>
      </c>
    </row>
    <row r="19" spans="1:4" x14ac:dyDescent="0.25">
      <c r="A19" s="68" t="s">
        <v>32</v>
      </c>
      <c r="B19" s="68" t="s">
        <v>348</v>
      </c>
      <c r="C19" s="68" t="s">
        <v>147</v>
      </c>
      <c r="D19" s="68" t="s">
        <v>109</v>
      </c>
    </row>
    <row r="20" spans="1:4" x14ac:dyDescent="0.25">
      <c r="A20" s="68" t="s">
        <v>33</v>
      </c>
      <c r="B20" s="68" t="s">
        <v>349</v>
      </c>
      <c r="C20" s="68" t="s">
        <v>154</v>
      </c>
      <c r="D20" s="68" t="s">
        <v>103</v>
      </c>
    </row>
    <row r="21" spans="1:4" x14ac:dyDescent="0.25">
      <c r="A21" s="68" t="s">
        <v>34</v>
      </c>
      <c r="B21" s="68" t="s">
        <v>54</v>
      </c>
      <c r="C21" s="68" t="s">
        <v>139</v>
      </c>
      <c r="D21" s="68" t="s">
        <v>111</v>
      </c>
    </row>
    <row r="22" spans="1:4" x14ac:dyDescent="0.25">
      <c r="A22" s="68" t="s">
        <v>35</v>
      </c>
      <c r="B22" s="68" t="s">
        <v>55</v>
      </c>
      <c r="C22" s="68" t="s">
        <v>138</v>
      </c>
      <c r="D22" s="68" t="s">
        <v>112</v>
      </c>
    </row>
    <row r="23" spans="1:4" x14ac:dyDescent="0.25">
      <c r="A23" s="68" t="s">
        <v>36</v>
      </c>
      <c r="B23" s="68" t="s">
        <v>350</v>
      </c>
      <c r="C23" s="68" t="s">
        <v>155</v>
      </c>
      <c r="D23" s="68" t="s">
        <v>113</v>
      </c>
    </row>
    <row r="24" spans="1:4" x14ac:dyDescent="0.25">
      <c r="A24" s="68" t="s">
        <v>37</v>
      </c>
      <c r="B24" s="68" t="s">
        <v>351</v>
      </c>
      <c r="C24" s="68" t="s">
        <v>156</v>
      </c>
      <c r="D24" s="68" t="s">
        <v>114</v>
      </c>
    </row>
    <row r="25" spans="1:4" x14ac:dyDescent="0.25">
      <c r="A25" s="68" t="s">
        <v>38</v>
      </c>
      <c r="B25" s="68" t="s">
        <v>56</v>
      </c>
      <c r="C25" s="68" t="s">
        <v>331</v>
      </c>
      <c r="D25" s="68" t="s">
        <v>115</v>
      </c>
    </row>
    <row r="26" spans="1:4" x14ac:dyDescent="0.25">
      <c r="A26" s="68" t="s">
        <v>39</v>
      </c>
      <c r="B26" s="68" t="s">
        <v>352</v>
      </c>
      <c r="C26" s="68" t="s">
        <v>149</v>
      </c>
      <c r="D26" s="68" t="s">
        <v>116</v>
      </c>
    </row>
    <row r="27" spans="1:4" x14ac:dyDescent="0.25">
      <c r="A27" s="68" t="s">
        <v>40</v>
      </c>
      <c r="B27" s="68" t="s">
        <v>57</v>
      </c>
      <c r="C27" s="68" t="s">
        <v>332</v>
      </c>
      <c r="D27" s="68" t="s">
        <v>117</v>
      </c>
    </row>
    <row r="28" spans="1:4" x14ac:dyDescent="0.25">
      <c r="A28" s="68" t="s">
        <v>41</v>
      </c>
      <c r="B28" s="68" t="s">
        <v>353</v>
      </c>
      <c r="C28" s="68" t="s">
        <v>134</v>
      </c>
      <c r="D28" s="68" t="s">
        <v>118</v>
      </c>
    </row>
    <row r="29" spans="1:4" x14ac:dyDescent="0.25">
      <c r="A29" s="68" t="s">
        <v>42</v>
      </c>
      <c r="B29" s="68" t="s">
        <v>354</v>
      </c>
      <c r="C29" s="68" t="s">
        <v>142</v>
      </c>
      <c r="D29" s="68" t="s">
        <v>119</v>
      </c>
    </row>
    <row r="30" spans="1:4" x14ac:dyDescent="0.25">
      <c r="A30" s="68" t="s">
        <v>43</v>
      </c>
      <c r="B30" s="68" t="s">
        <v>58</v>
      </c>
      <c r="C30" s="68" t="s">
        <v>130</v>
      </c>
      <c r="D30" s="68" t="s">
        <v>120</v>
      </c>
    </row>
    <row r="31" spans="1:4" x14ac:dyDescent="0.25">
      <c r="A31" s="68" t="s">
        <v>44</v>
      </c>
      <c r="B31" s="68" t="s">
        <v>59</v>
      </c>
      <c r="C31" s="68" t="s">
        <v>152</v>
      </c>
      <c r="D31" s="68" t="s">
        <v>121</v>
      </c>
    </row>
    <row r="32" spans="1:4" x14ac:dyDescent="0.25">
      <c r="A32" s="68" t="s">
        <v>45</v>
      </c>
      <c r="B32" s="68" t="s">
        <v>355</v>
      </c>
      <c r="C32" s="68" t="s">
        <v>146</v>
      </c>
      <c r="D32" s="68" t="s">
        <v>122</v>
      </c>
    </row>
    <row r="33" spans="1:9" x14ac:dyDescent="0.25">
      <c r="A33" s="68" t="s">
        <v>46</v>
      </c>
      <c r="B33" s="68" t="s">
        <v>356</v>
      </c>
      <c r="C33" s="68" t="s">
        <v>143</v>
      </c>
      <c r="D33" s="68" t="s">
        <v>123</v>
      </c>
    </row>
    <row r="37" spans="1:9" x14ac:dyDescent="0.25">
      <c r="A37" s="68" t="s">
        <v>67</v>
      </c>
      <c r="B37" s="68" t="s">
        <v>68</v>
      </c>
      <c r="C37" s="68" t="s">
        <v>124</v>
      </c>
      <c r="D37" s="68" t="s">
        <v>69</v>
      </c>
      <c r="E37" s="68" t="s">
        <v>70</v>
      </c>
      <c r="F37" s="68" t="s">
        <v>125</v>
      </c>
      <c r="G37" s="68" t="s">
        <v>90</v>
      </c>
      <c r="H37" s="68" t="s">
        <v>71</v>
      </c>
      <c r="I37" s="68" t="s">
        <v>170</v>
      </c>
    </row>
    <row r="38" spans="1:9" x14ac:dyDescent="0.25">
      <c r="A38" s="68" t="s">
        <v>48</v>
      </c>
      <c r="B38" s="68" t="s">
        <v>48</v>
      </c>
      <c r="C38" s="68" t="s">
        <v>48</v>
      </c>
      <c r="D38" s="68" t="s">
        <v>72</v>
      </c>
      <c r="E38" s="68" t="s">
        <v>128</v>
      </c>
      <c r="F38" s="68" t="s">
        <v>86</v>
      </c>
      <c r="G38" s="68" t="s">
        <v>48</v>
      </c>
      <c r="H38" s="68" t="s">
        <v>48</v>
      </c>
      <c r="I38" s="68" t="s">
        <v>171</v>
      </c>
    </row>
    <row r="39" spans="1:9" x14ac:dyDescent="0.25">
      <c r="D39" s="68" t="s">
        <v>126</v>
      </c>
      <c r="E39" s="68" t="s">
        <v>82</v>
      </c>
      <c r="F39" s="68" t="s">
        <v>87</v>
      </c>
      <c r="I39" s="68" t="s">
        <v>172</v>
      </c>
    </row>
    <row r="40" spans="1:9" x14ac:dyDescent="0.25">
      <c r="D40" s="68" t="s">
        <v>73</v>
      </c>
      <c r="E40" s="68" t="s">
        <v>83</v>
      </c>
      <c r="F40" s="68" t="s">
        <v>88</v>
      </c>
      <c r="I40" s="68" t="s">
        <v>173</v>
      </c>
    </row>
    <row r="41" spans="1:9" x14ac:dyDescent="0.25">
      <c r="D41" s="68" t="s">
        <v>74</v>
      </c>
      <c r="E41" s="68" t="s">
        <v>84</v>
      </c>
      <c r="F41" s="68" t="s">
        <v>89</v>
      </c>
      <c r="I41" s="68" t="s">
        <v>174</v>
      </c>
    </row>
    <row r="42" spans="1:9" x14ac:dyDescent="0.25">
      <c r="D42" s="68" t="s">
        <v>75</v>
      </c>
      <c r="E42" s="68" t="s">
        <v>85</v>
      </c>
      <c r="F42" s="68" t="s">
        <v>361</v>
      </c>
      <c r="I42" s="68" t="s">
        <v>175</v>
      </c>
    </row>
    <row r="43" spans="1:9" x14ac:dyDescent="0.25">
      <c r="D43" s="68" t="s">
        <v>127</v>
      </c>
      <c r="I43" s="68" t="s">
        <v>309</v>
      </c>
    </row>
    <row r="44" spans="1:9" x14ac:dyDescent="0.25">
      <c r="D44" s="68" t="s">
        <v>76</v>
      </c>
      <c r="I44" s="68" t="s">
        <v>310</v>
      </c>
    </row>
    <row r="45" spans="1:9" x14ac:dyDescent="0.25">
      <c r="D45" s="68" t="s">
        <v>77</v>
      </c>
      <c r="I45" s="68" t="s">
        <v>232</v>
      </c>
    </row>
    <row r="46" spans="1:9" x14ac:dyDescent="0.25">
      <c r="D46" s="68" t="s">
        <v>78</v>
      </c>
      <c r="I46" s="68" t="s">
        <v>176</v>
      </c>
    </row>
    <row r="47" spans="1:9" x14ac:dyDescent="0.25">
      <c r="D47" s="68" t="s">
        <v>79</v>
      </c>
      <c r="I47" s="68" t="s">
        <v>306</v>
      </c>
    </row>
    <row r="48" spans="1:9" x14ac:dyDescent="0.25">
      <c r="D48" s="68" t="s">
        <v>80</v>
      </c>
      <c r="I48" s="68" t="s">
        <v>307</v>
      </c>
    </row>
    <row r="49" spans="1:9" x14ac:dyDescent="0.25">
      <c r="D49" s="68" t="s">
        <v>81</v>
      </c>
      <c r="I49" s="68" t="s">
        <v>363</v>
      </c>
    </row>
    <row r="51" spans="1:9" x14ac:dyDescent="0.25">
      <c r="A51" s="68" t="s">
        <v>158</v>
      </c>
      <c r="B51" s="68" t="s">
        <v>317</v>
      </c>
    </row>
    <row r="52" spans="1:9" x14ac:dyDescent="0.25">
      <c r="A52" s="68" t="s">
        <v>159</v>
      </c>
      <c r="B52" s="68" t="s">
        <v>48</v>
      </c>
    </row>
    <row r="53" spans="1:9" x14ac:dyDescent="0.25">
      <c r="A53" s="68" t="s">
        <v>160</v>
      </c>
      <c r="B53" s="68" t="s">
        <v>48</v>
      </c>
    </row>
    <row r="54" spans="1:9" x14ac:dyDescent="0.25">
      <c r="A54" s="68" t="s">
        <v>161</v>
      </c>
      <c r="B54" s="68" t="s">
        <v>48</v>
      </c>
      <c r="E54" s="68" t="s">
        <v>205</v>
      </c>
      <c r="F54" s="68" t="s">
        <v>204</v>
      </c>
    </row>
    <row r="55" spans="1:9" x14ac:dyDescent="0.25">
      <c r="A55" s="68" t="s">
        <v>162</v>
      </c>
      <c r="B55" s="68" t="s">
        <v>318</v>
      </c>
      <c r="E55" s="68" t="s">
        <v>201</v>
      </c>
      <c r="F55" s="68" t="s">
        <v>201</v>
      </c>
    </row>
    <row r="56" spans="1:9" x14ac:dyDescent="0.25">
      <c r="A56" s="68" t="s">
        <v>163</v>
      </c>
      <c r="B56" s="68" t="s">
        <v>235</v>
      </c>
      <c r="E56" s="68" t="s">
        <v>202</v>
      </c>
      <c r="F56" s="68" t="s">
        <v>202</v>
      </c>
    </row>
    <row r="57" spans="1:9" x14ac:dyDescent="0.25">
      <c r="A57" s="68" t="s">
        <v>164</v>
      </c>
      <c r="B57" s="68" t="s">
        <v>319</v>
      </c>
      <c r="F57" s="68" t="s">
        <v>203</v>
      </c>
    </row>
    <row r="58" spans="1:9" x14ac:dyDescent="0.25">
      <c r="A58" s="68" t="s">
        <v>165</v>
      </c>
      <c r="B58" s="68" t="s">
        <v>48</v>
      </c>
    </row>
    <row r="59" spans="1:9" x14ac:dyDescent="0.25">
      <c r="A59" s="68" t="s">
        <v>232</v>
      </c>
      <c r="B59" s="68" t="s">
        <v>318</v>
      </c>
    </row>
    <row r="60" spans="1:9" x14ac:dyDescent="0.25">
      <c r="A60" s="68" t="s">
        <v>308</v>
      </c>
      <c r="B60" s="68" t="s">
        <v>320</v>
      </c>
    </row>
    <row r="67" spans="1:3" x14ac:dyDescent="0.25">
      <c r="A67" s="68" t="s">
        <v>327</v>
      </c>
      <c r="C67" s="68" t="s">
        <v>329</v>
      </c>
    </row>
    <row r="68" spans="1:3" x14ac:dyDescent="0.25">
      <c r="A68" s="68" t="s">
        <v>326</v>
      </c>
      <c r="C68" s="68" t="s">
        <v>234</v>
      </c>
    </row>
    <row r="69" spans="1:3" x14ac:dyDescent="0.25">
      <c r="A69" s="68" t="s">
        <v>328</v>
      </c>
      <c r="C69" s="68" t="s">
        <v>330</v>
      </c>
    </row>
    <row r="78" spans="1:3" x14ac:dyDescent="0.25">
      <c r="C78" s="68" t="s">
        <v>333</v>
      </c>
    </row>
    <row r="79" spans="1:3" x14ac:dyDescent="0.25">
      <c r="C79" s="68" t="s">
        <v>334</v>
      </c>
    </row>
    <row r="80" spans="1:3" x14ac:dyDescent="0.25">
      <c r="C80" s="68" t="s">
        <v>335</v>
      </c>
    </row>
    <row r="86" spans="1:4" x14ac:dyDescent="0.25">
      <c r="A86" s="91" t="s">
        <v>197</v>
      </c>
      <c r="D86" s="68" t="s">
        <v>284</v>
      </c>
    </row>
    <row r="87" spans="1:4" x14ac:dyDescent="0.25">
      <c r="A87" s="68" t="s">
        <v>198</v>
      </c>
      <c r="B87" s="94" t="s">
        <v>216</v>
      </c>
      <c r="D87" s="68" t="s">
        <v>67</v>
      </c>
    </row>
    <row r="88" spans="1:4" x14ac:dyDescent="0.25">
      <c r="A88" s="68" t="s">
        <v>199</v>
      </c>
      <c r="B88" s="93" t="s">
        <v>200</v>
      </c>
      <c r="D88" s="68" t="s">
        <v>68</v>
      </c>
    </row>
    <row r="89" spans="1:4" x14ac:dyDescent="0.25">
      <c r="A89" s="68" t="s">
        <v>254</v>
      </c>
      <c r="B89" s="92" t="s">
        <v>255</v>
      </c>
      <c r="D89" s="68" t="s">
        <v>124</v>
      </c>
    </row>
    <row r="90" spans="1:4" x14ac:dyDescent="0.25">
      <c r="D90" s="68" t="s">
        <v>285</v>
      </c>
    </row>
    <row r="91" spans="1:4" x14ac:dyDescent="0.25">
      <c r="D91" s="68" t="s">
        <v>286</v>
      </c>
    </row>
    <row r="92" spans="1:4" x14ac:dyDescent="0.25">
      <c r="D92" s="68" t="s">
        <v>287</v>
      </c>
    </row>
    <row r="93" spans="1:4" x14ac:dyDescent="0.25">
      <c r="D93" s="68" t="s">
        <v>288</v>
      </c>
    </row>
    <row r="94" spans="1:4" x14ac:dyDescent="0.25">
      <c r="D94" s="68" t="s">
        <v>289</v>
      </c>
    </row>
    <row r="95" spans="1:4" x14ac:dyDescent="0.25">
      <c r="D95" s="68" t="s">
        <v>290</v>
      </c>
    </row>
    <row r="96" spans="1:4" x14ac:dyDescent="0.25">
      <c r="D96" s="68" t="s">
        <v>291</v>
      </c>
    </row>
    <row r="97" spans="4:4" x14ac:dyDescent="0.25">
      <c r="D97" s="68" t="s">
        <v>292</v>
      </c>
    </row>
    <row r="98" spans="4:4" x14ac:dyDescent="0.25">
      <c r="D98" s="68" t="s">
        <v>293</v>
      </c>
    </row>
    <row r="99" spans="4:4" x14ac:dyDescent="0.25">
      <c r="D99" s="68" t="s">
        <v>294</v>
      </c>
    </row>
    <row r="100" spans="4:4" x14ac:dyDescent="0.25">
      <c r="D100" s="68" t="s">
        <v>295</v>
      </c>
    </row>
    <row r="101" spans="4:4" x14ac:dyDescent="0.25">
      <c r="D101" s="68" t="s">
        <v>296</v>
      </c>
    </row>
    <row r="102" spans="4:4" x14ac:dyDescent="0.25">
      <c r="D102" s="68" t="s">
        <v>297</v>
      </c>
    </row>
    <row r="103" spans="4:4" x14ac:dyDescent="0.25">
      <c r="D103" s="68" t="s">
        <v>298</v>
      </c>
    </row>
    <row r="104" spans="4:4" x14ac:dyDescent="0.25">
      <c r="D104" s="68" t="s">
        <v>299</v>
      </c>
    </row>
    <row r="105" spans="4:4" x14ac:dyDescent="0.25">
      <c r="D105" s="68" t="s">
        <v>300</v>
      </c>
    </row>
    <row r="106" spans="4:4" x14ac:dyDescent="0.25">
      <c r="D106" s="68" t="s">
        <v>301</v>
      </c>
    </row>
    <row r="107" spans="4:4" x14ac:dyDescent="0.25">
      <c r="D107" s="68" t="s">
        <v>302</v>
      </c>
    </row>
    <row r="108" spans="4:4" x14ac:dyDescent="0.25">
      <c r="D108" s="68" t="s">
        <v>303</v>
      </c>
    </row>
    <row r="109" spans="4:4" x14ac:dyDescent="0.25">
      <c r="D109" s="68" t="s">
        <v>304</v>
      </c>
    </row>
    <row r="110" spans="4:4" x14ac:dyDescent="0.25">
      <c r="D110" s="68" t="s">
        <v>305</v>
      </c>
    </row>
    <row r="111" spans="4:4" x14ac:dyDescent="0.25">
      <c r="D111" s="68" t="s">
        <v>90</v>
      </c>
    </row>
    <row r="112" spans="4:4" x14ac:dyDescent="0.25">
      <c r="D112" s="68" t="s">
        <v>71</v>
      </c>
    </row>
    <row r="114" spans="1:1" x14ac:dyDescent="0.25">
      <c r="A114" s="68" t="s">
        <v>316</v>
      </c>
    </row>
    <row r="129" spans="1:1" x14ac:dyDescent="0.25">
      <c r="A129" s="68" t="s">
        <v>323</v>
      </c>
    </row>
    <row r="130" spans="1:1" x14ac:dyDescent="0.25">
      <c r="A130" s="68" t="s">
        <v>324</v>
      </c>
    </row>
  </sheetData>
  <sheetProtection algorithmName="SHA-512" hashValue="ucFmXBVVGxPsAh8g1zr/ScP6tIcsdxK+slNsPqDILd8D1lW3KL5xh5HdXpFYx8Mtc+oMpZAZq1lYcVz/mZoDOA==" saltValue="sgPCM3dUXpnZXjCOICso8w==" spinCount="100000" sheet="1" objects="1" scenarios="1"/>
  <pageMargins left="0.7" right="0.7" top="0.75" bottom="0.75" header="0.3" footer="0.3"/>
  <pageSetup orientation="portrait" r:id="rId1"/>
  <headerFooter>
    <oddHeader>&amp;L&amp;"Gadugi,Regular"&amp;8TES Excel Application Forms v1.0</oddHeader>
  </headerFooter>
  <tableParts count="2">
    <tablePart r:id="rId2"/>
    <tablePart r:id="rId3"/>
  </tablePar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499984740745262"/>
  </sheetPr>
  <dimension ref="A1:J121"/>
  <sheetViews>
    <sheetView view="pageLayout" topLeftCell="A103" zoomScaleNormal="100" workbookViewId="0">
      <selection activeCell="E104" sqref="E104"/>
    </sheetView>
  </sheetViews>
  <sheetFormatPr defaultRowHeight="15" x14ac:dyDescent="0.25"/>
  <cols>
    <col min="1" max="1" width="12" customWidth="1"/>
    <col min="2" max="2" width="3.140625" customWidth="1"/>
    <col min="3" max="3" width="3.42578125" customWidth="1"/>
    <col min="4" max="4" width="14.42578125" customWidth="1"/>
    <col min="5" max="5" width="10.28515625" customWidth="1"/>
    <col min="6" max="6" width="10.5703125" customWidth="1"/>
    <col min="7" max="7" width="7.28515625" customWidth="1"/>
    <col min="8" max="8" width="3" customWidth="1"/>
    <col min="9" max="9" width="10.42578125" customWidth="1"/>
    <col min="10" max="10" width="11.85546875" customWidth="1"/>
  </cols>
  <sheetData>
    <row r="1" spans="1:10" ht="18" x14ac:dyDescent="0.25">
      <c r="A1" s="40" t="s">
        <v>185</v>
      </c>
      <c r="B1" s="14"/>
      <c r="C1" s="14"/>
      <c r="D1" s="14"/>
      <c r="E1" s="14"/>
      <c r="F1" s="14"/>
      <c r="G1" s="14"/>
      <c r="H1" s="14"/>
      <c r="I1" s="14"/>
    </row>
    <row r="2" spans="1:10" ht="6.75" customHeight="1" x14ac:dyDescent="0.25"/>
    <row r="3" spans="1:10" x14ac:dyDescent="0.25">
      <c r="A3" s="14" t="s">
        <v>186</v>
      </c>
      <c r="G3" s="70" t="s">
        <v>277</v>
      </c>
      <c r="H3" s="70"/>
      <c r="I3" s="69" t="s">
        <v>178</v>
      </c>
      <c r="J3" s="69" t="s">
        <v>273</v>
      </c>
    </row>
    <row r="4" spans="1:10" x14ac:dyDescent="0.25">
      <c r="A4" s="14"/>
      <c r="G4" s="70"/>
      <c r="H4" s="70"/>
      <c r="I4" s="69" t="s">
        <v>275</v>
      </c>
      <c r="J4" s="69" t="s">
        <v>203</v>
      </c>
    </row>
    <row r="5" spans="1:10" x14ac:dyDescent="0.25">
      <c r="A5" s="14"/>
      <c r="G5" s="70"/>
      <c r="H5" s="70"/>
      <c r="I5" s="69" t="s">
        <v>276</v>
      </c>
      <c r="J5" s="69" t="s">
        <v>274</v>
      </c>
    </row>
    <row r="6" spans="1:10" ht="6.75" customHeight="1" x14ac:dyDescent="0.25"/>
    <row r="7" spans="1:10" ht="40.5" customHeight="1" x14ac:dyDescent="0.25">
      <c r="A7" s="278" t="s">
        <v>62</v>
      </c>
      <c r="B7" s="279"/>
      <c r="C7" s="280"/>
      <c r="D7" s="46" t="s">
        <v>63</v>
      </c>
      <c r="E7" s="45" t="s">
        <v>187</v>
      </c>
      <c r="F7" s="42" t="s">
        <v>188</v>
      </c>
      <c r="G7" s="248" t="s">
        <v>195</v>
      </c>
      <c r="H7" s="249"/>
      <c r="I7" s="41" t="s">
        <v>189</v>
      </c>
      <c r="J7" s="47" t="s">
        <v>373</v>
      </c>
    </row>
    <row r="8" spans="1:10" x14ac:dyDescent="0.25">
      <c r="A8" s="250" t="str">
        <f>IF(NOT(ISBLANK('TES 2 - Reimbursement Claim 4'!A8:C8)), 'TES 2 - Reimbursement Claim 4'!A8:C8, "")</f>
        <v/>
      </c>
      <c r="B8" s="251"/>
      <c r="C8" s="251"/>
      <c r="D8" s="105" t="str">
        <f>IF(NOT(ISBLANK('TES 2 - Reimbursement Claim 4'!D8)), 'TES 2 - Reimbursement Claim 4'!D8, "")</f>
        <v/>
      </c>
      <c r="E8" s="135" t="str">
        <f>IF(NOT(ISBLANK('TES 1 - Funding Approval'!F9)), 'TES 1 - Funding Approval'!F9, "")</f>
        <v/>
      </c>
      <c r="F8" s="106" t="str">
        <f>'TES 2 - Reimbursement Claim 3'!I8</f>
        <v/>
      </c>
      <c r="G8" s="281"/>
      <c r="H8" s="254"/>
      <c r="I8" s="108" t="str">
        <f>IFERROR(F8-J8, "")</f>
        <v/>
      </c>
      <c r="J8" s="109"/>
    </row>
    <row r="9" spans="1:10" x14ac:dyDescent="0.25">
      <c r="A9" s="242" t="str">
        <f>IF(NOT(ISBLANK('TES 2 - Reimbursement Claim 4'!A9:C9)), 'TES 2 - Reimbursement Claim 4'!A9:C9, "")</f>
        <v/>
      </c>
      <c r="B9" s="243"/>
      <c r="C9" s="243"/>
      <c r="D9" s="111" t="str">
        <f>IF(NOT(ISBLANK('TES 2 - Reimbursement Claim 4'!D9)), 'TES 2 - Reimbursement Claim 4'!D9, "")</f>
        <v/>
      </c>
      <c r="E9" s="136" t="str">
        <f>IF(NOT(ISBLANK('TES 1 - Funding Approval'!F10)), 'TES 1 - Funding Approval'!F10, "")</f>
        <v/>
      </c>
      <c r="F9" s="112" t="str">
        <f>'TES 2 - Reimbursement Claim 3'!I9</f>
        <v/>
      </c>
      <c r="G9" s="272"/>
      <c r="H9" s="232"/>
      <c r="I9" s="114" t="str">
        <f t="shared" ref="I9:I30" si="0">IFERROR(F9-J9, "")</f>
        <v/>
      </c>
      <c r="J9" s="115"/>
    </row>
    <row r="10" spans="1:10" x14ac:dyDescent="0.25">
      <c r="A10" s="242" t="str">
        <f>IF(NOT(ISBLANK('TES 2 - Reimbursement Claim 4'!A10:C10)), 'TES 2 - Reimbursement Claim 4'!A10:C10, "")</f>
        <v/>
      </c>
      <c r="B10" s="243"/>
      <c r="C10" s="243"/>
      <c r="D10" s="111" t="str">
        <f>IF(NOT(ISBLANK('TES 2 - Reimbursement Claim 4'!D10)), 'TES 2 - Reimbursement Claim 4'!D10, "")</f>
        <v/>
      </c>
      <c r="E10" s="136" t="str">
        <f>IF(NOT(ISBLANK('TES 1 - Funding Approval'!F11)), 'TES 1 - Funding Approval'!F11, "")</f>
        <v/>
      </c>
      <c r="F10" s="112" t="str">
        <f>'TES 2 - Reimbursement Claim 3'!I10</f>
        <v/>
      </c>
      <c r="G10" s="272"/>
      <c r="H10" s="232"/>
      <c r="I10" s="114" t="str">
        <f>IFERROR(F10-J10, "")</f>
        <v/>
      </c>
      <c r="J10" s="115"/>
    </row>
    <row r="11" spans="1:10" x14ac:dyDescent="0.25">
      <c r="A11" s="242" t="str">
        <f>IF(NOT(ISBLANK('TES 2 - Reimbursement Claim 4'!A11:C11)), 'TES 2 - Reimbursement Claim 4'!A11:C11, "")</f>
        <v>Superstructure</v>
      </c>
      <c r="B11" s="243"/>
      <c r="C11" s="243"/>
      <c r="D11" s="111" t="str">
        <f>IF(NOT(ISBLANK('TES 2 - Reimbursement Claim 4'!D11)), 'TES 2 - Reimbursement Claim 4'!D11, "")</f>
        <v/>
      </c>
      <c r="E11" s="136" t="str">
        <f>IF(NOT(ISBLANK('TES 1 - Funding Approval'!F12)), 'TES 1 - Funding Approval'!F12, "")</f>
        <v/>
      </c>
      <c r="F11" s="112" t="str">
        <f>'TES 2 - Reimbursement Claim 3'!I11</f>
        <v/>
      </c>
      <c r="G11" s="272"/>
      <c r="H11" s="232"/>
      <c r="I11" s="114" t="str">
        <f t="shared" si="0"/>
        <v/>
      </c>
      <c r="J11" s="115"/>
    </row>
    <row r="12" spans="1:10" x14ac:dyDescent="0.25">
      <c r="A12" s="242" t="str">
        <f>IF(NOT(ISBLANK('TES 2 - Reimbursement Claim 4'!A12:C12)), 'TES 2 - Reimbursement Claim 4'!A12:C12, "")</f>
        <v/>
      </c>
      <c r="B12" s="243"/>
      <c r="C12" s="243"/>
      <c r="D12" s="111" t="str">
        <f>IF(NOT(ISBLANK('TES 2 - Reimbursement Claim 4'!D12)), 'TES 2 - Reimbursement Claim 4'!D12, "")</f>
        <v/>
      </c>
      <c r="E12" s="136" t="str">
        <f>IF(NOT(ISBLANK('TES 1 - Funding Approval'!F13)), 'TES 1 - Funding Approval'!F13, "")</f>
        <v/>
      </c>
      <c r="F12" s="112" t="str">
        <f>'TES 2 - Reimbursement Claim 3'!I12</f>
        <v/>
      </c>
      <c r="G12" s="272"/>
      <c r="H12" s="232"/>
      <c r="I12" s="114" t="str">
        <f t="shared" si="0"/>
        <v/>
      </c>
      <c r="J12" s="115"/>
    </row>
    <row r="13" spans="1:10" x14ac:dyDescent="0.25">
      <c r="A13" s="242" t="str">
        <f>IF(NOT(ISBLANK('TES 2 - Reimbursement Claim 4'!A13:C13)), 'TES 2 - Reimbursement Claim 4'!A13:C13, "")</f>
        <v/>
      </c>
      <c r="B13" s="243"/>
      <c r="C13" s="243"/>
      <c r="D13" s="111" t="str">
        <f>IF(NOT(ISBLANK('TES 2 - Reimbursement Claim 4'!D13)), 'TES 2 - Reimbursement Claim 4'!D13, "")</f>
        <v/>
      </c>
      <c r="E13" s="136" t="str">
        <f>IF(NOT(ISBLANK('TES 1 - Funding Approval'!F14)), 'TES 1 - Funding Approval'!F14, "")</f>
        <v/>
      </c>
      <c r="F13" s="112" t="str">
        <f>'TES 2 - Reimbursement Claim 3'!I13</f>
        <v/>
      </c>
      <c r="G13" s="272"/>
      <c r="H13" s="232"/>
      <c r="I13" s="114" t="str">
        <f t="shared" si="0"/>
        <v/>
      </c>
      <c r="J13" s="115"/>
    </row>
    <row r="14" spans="1:10" x14ac:dyDescent="0.25">
      <c r="A14" s="242" t="str">
        <f>IF(NOT(ISBLANK('TES 2 - Reimbursement Claim 4'!A14:C14)), 'TES 2 - Reimbursement Claim 4'!A14:C14, "")</f>
        <v/>
      </c>
      <c r="B14" s="243"/>
      <c r="C14" s="243"/>
      <c r="D14" s="111" t="str">
        <f>IF(NOT(ISBLANK('TES 2 - Reimbursement Claim 4'!D14)), 'TES 2 - Reimbursement Claim 4'!D14, "")</f>
        <v/>
      </c>
      <c r="E14" s="136" t="str">
        <f>IF(NOT(ISBLANK('TES 1 - Funding Approval'!F15)), 'TES 1 - Funding Approval'!F15, "")</f>
        <v/>
      </c>
      <c r="F14" s="112" t="str">
        <f>'TES 2 - Reimbursement Claim 3'!I14</f>
        <v/>
      </c>
      <c r="G14" s="272"/>
      <c r="H14" s="232"/>
      <c r="I14" s="114" t="str">
        <f t="shared" si="0"/>
        <v/>
      </c>
      <c r="J14" s="115"/>
    </row>
    <row r="15" spans="1:10" x14ac:dyDescent="0.25">
      <c r="A15" s="242" t="str">
        <f>IF(NOT(ISBLANK('TES 2 - Reimbursement Claim 4'!A15:C15)), 'TES 2 - Reimbursement Claim 4'!A15:C15, "")</f>
        <v/>
      </c>
      <c r="B15" s="243"/>
      <c r="C15" s="243"/>
      <c r="D15" s="111" t="str">
        <f>IF(NOT(ISBLANK('TES 2 - Reimbursement Claim 4'!D15)), 'TES 2 - Reimbursement Claim 4'!D15, "")</f>
        <v/>
      </c>
      <c r="E15" s="136" t="str">
        <f>IF(NOT(ISBLANK('TES 1 - Funding Approval'!F16)), 'TES 1 - Funding Approval'!F16, "")</f>
        <v/>
      </c>
      <c r="F15" s="112" t="str">
        <f>'TES 2 - Reimbursement Claim 3'!I15</f>
        <v/>
      </c>
      <c r="G15" s="272"/>
      <c r="H15" s="232"/>
      <c r="I15" s="114" t="str">
        <f t="shared" si="0"/>
        <v/>
      </c>
      <c r="J15" s="115"/>
    </row>
    <row r="16" spans="1:10" x14ac:dyDescent="0.25">
      <c r="A16" s="242" t="str">
        <f>IF(NOT(ISBLANK('TES 2 - Reimbursement Claim 4'!A16:C16)), 'TES 2 - Reimbursement Claim 4'!A16:C16, "")</f>
        <v/>
      </c>
      <c r="B16" s="243"/>
      <c r="C16" s="243"/>
      <c r="D16" s="111" t="str">
        <f>IF(NOT(ISBLANK('TES 2 - Reimbursement Claim 4'!D16)), 'TES 2 - Reimbursement Claim 4'!D16, "")</f>
        <v/>
      </c>
      <c r="E16" s="136" t="str">
        <f>IF(NOT(ISBLANK('TES 1 - Funding Approval'!F17)), 'TES 1 - Funding Approval'!F17, "")</f>
        <v/>
      </c>
      <c r="F16" s="112" t="str">
        <f>'TES 2 - Reimbursement Claim 3'!I16</f>
        <v/>
      </c>
      <c r="G16" s="272"/>
      <c r="H16" s="232"/>
      <c r="I16" s="114" t="str">
        <f t="shared" si="0"/>
        <v/>
      </c>
      <c r="J16" s="115"/>
    </row>
    <row r="17" spans="1:10" x14ac:dyDescent="0.25">
      <c r="A17" s="242" t="str">
        <f>IF(NOT(ISBLANK('TES 2 - Reimbursement Claim 4'!A17:C17)), 'TES 2 - Reimbursement Claim 4'!A17:C17, "")</f>
        <v>M&amp;E Services</v>
      </c>
      <c r="B17" s="243"/>
      <c r="C17" s="243"/>
      <c r="D17" s="111" t="str">
        <f>IF(NOT(ISBLANK('TES 2 - Reimbursement Claim 4'!D17)), 'TES 2 - Reimbursement Claim 4'!D17, "")</f>
        <v/>
      </c>
      <c r="E17" s="136" t="str">
        <f>IF(NOT(ISBLANK('TES 1 - Funding Approval'!F18)), 'TES 1 - Funding Approval'!F18, "")</f>
        <v/>
      </c>
      <c r="F17" s="112" t="str">
        <f>'TES 2 - Reimbursement Claim 3'!I17</f>
        <v/>
      </c>
      <c r="G17" s="272"/>
      <c r="H17" s="232"/>
      <c r="I17" s="114" t="str">
        <f t="shared" si="0"/>
        <v/>
      </c>
      <c r="J17" s="115"/>
    </row>
    <row r="18" spans="1:10" x14ac:dyDescent="0.25">
      <c r="A18" s="242" t="str">
        <f>IF(NOT(ISBLANK('TES 2 - Reimbursement Claim 4'!A18:C18)), 'TES 2 - Reimbursement Claim 4'!A18:C18, "")</f>
        <v/>
      </c>
      <c r="B18" s="243"/>
      <c r="C18" s="243"/>
      <c r="D18" s="111" t="str">
        <f>IF(NOT(ISBLANK('TES 2 - Reimbursement Claim 4'!D18)), 'TES 2 - Reimbursement Claim 4'!D18, "")</f>
        <v/>
      </c>
      <c r="E18" s="136" t="str">
        <f>IF(NOT(ISBLANK('TES 1 - Funding Approval'!F19)), 'TES 1 - Funding Approval'!F19, "")</f>
        <v/>
      </c>
      <c r="F18" s="112" t="str">
        <f>'TES 2 - Reimbursement Claim 3'!I18</f>
        <v/>
      </c>
      <c r="G18" s="272"/>
      <c r="H18" s="232"/>
      <c r="I18" s="114" t="str">
        <f t="shared" si="0"/>
        <v/>
      </c>
      <c r="J18" s="115"/>
    </row>
    <row r="19" spans="1:10" x14ac:dyDescent="0.25">
      <c r="A19" s="242" t="str">
        <f>IF(NOT(ISBLANK('TES 2 - Reimbursement Claim 4'!A19:C19)), 'TES 2 - Reimbursement Claim 4'!A19:C19, "")</f>
        <v/>
      </c>
      <c r="B19" s="243"/>
      <c r="C19" s="243"/>
      <c r="D19" s="111" t="str">
        <f>IF(NOT(ISBLANK('TES 2 - Reimbursement Claim 4'!D19)), 'TES 2 - Reimbursement Claim 4'!D19, "")</f>
        <v/>
      </c>
      <c r="E19" s="136" t="str">
        <f>IF(NOT(ISBLANK('TES 1 - Funding Approval'!F20)), 'TES 1 - Funding Approval'!F20, "")</f>
        <v/>
      </c>
      <c r="F19" s="112" t="str">
        <f>'TES 2 - Reimbursement Claim 3'!I19</f>
        <v/>
      </c>
      <c r="G19" s="272"/>
      <c r="H19" s="232"/>
      <c r="I19" s="114" t="str">
        <f t="shared" si="0"/>
        <v/>
      </c>
      <c r="J19" s="115"/>
    </row>
    <row r="20" spans="1:10" x14ac:dyDescent="0.25">
      <c r="A20" s="242" t="str">
        <f>IF(NOT(ISBLANK('TES 2 - Reimbursement Claim 4'!A20:C20)), 'TES 2 - Reimbursement Claim 4'!A20:C20, "")</f>
        <v/>
      </c>
      <c r="B20" s="243"/>
      <c r="C20" s="243"/>
      <c r="D20" s="111" t="str">
        <f>IF(NOT(ISBLANK('TES 2 - Reimbursement Claim 4'!D20)), 'TES 2 - Reimbursement Claim 4'!D20, "")</f>
        <v/>
      </c>
      <c r="E20" s="136" t="str">
        <f>IF(NOT(ISBLANK('TES 1 - Funding Approval'!F21)), 'TES 1 - Funding Approval'!F21, "")</f>
        <v/>
      </c>
      <c r="F20" s="112" t="str">
        <f>'TES 2 - Reimbursement Claim 3'!I20</f>
        <v/>
      </c>
      <c r="G20" s="272"/>
      <c r="H20" s="232"/>
      <c r="I20" s="114" t="str">
        <f t="shared" si="0"/>
        <v/>
      </c>
      <c r="J20" s="115"/>
    </row>
    <row r="21" spans="1:10" x14ac:dyDescent="0.25">
      <c r="A21" s="242" t="str">
        <f>IF(NOT(ISBLANK('TES 2 - Reimbursement Claim 4'!A21:C21)), 'TES 2 - Reimbursement Claim 4'!A21:C21, "")</f>
        <v/>
      </c>
      <c r="B21" s="243"/>
      <c r="C21" s="243"/>
      <c r="D21" s="111" t="str">
        <f>IF(NOT(ISBLANK('TES 2 - Reimbursement Claim 4'!D21)), 'TES 2 - Reimbursement Claim 4'!D21, "")</f>
        <v/>
      </c>
      <c r="E21" s="136" t="str">
        <f>IF(NOT(ISBLANK('TES 1 - Funding Approval'!F22)), 'TES 1 - Funding Approval'!F22, "")</f>
        <v/>
      </c>
      <c r="F21" s="112" t="str">
        <f>'TES 2 - Reimbursement Claim 3'!I21</f>
        <v/>
      </c>
      <c r="G21" s="272"/>
      <c r="H21" s="232"/>
      <c r="I21" s="114" t="str">
        <f t="shared" si="0"/>
        <v/>
      </c>
      <c r="J21" s="115"/>
    </row>
    <row r="22" spans="1:10" x14ac:dyDescent="0.25">
      <c r="A22" s="242" t="str">
        <f>IF(NOT(ISBLANK('TES 2 - Reimbursement Claim 4'!A22:C22)), 'TES 2 - Reimbursement Claim 4'!A22:C22, "")</f>
        <v/>
      </c>
      <c r="B22" s="243"/>
      <c r="C22" s="243"/>
      <c r="D22" s="111" t="str">
        <f>IF(NOT(ISBLANK('TES 2 - Reimbursement Claim 4'!D22)), 'TES 2 - Reimbursement Claim 4'!D22, "")</f>
        <v/>
      </c>
      <c r="E22" s="136" t="str">
        <f>IF(NOT(ISBLANK('TES 1 - Funding Approval'!F23)), 'TES 1 - Funding Approval'!F23, "")</f>
        <v/>
      </c>
      <c r="F22" s="112" t="str">
        <f>'TES 2 - Reimbursement Claim 3'!I22</f>
        <v/>
      </c>
      <c r="G22" s="272"/>
      <c r="H22" s="232"/>
      <c r="I22" s="114" t="str">
        <f t="shared" si="0"/>
        <v/>
      </c>
      <c r="J22" s="115"/>
    </row>
    <row r="23" spans="1:10" x14ac:dyDescent="0.25">
      <c r="A23" s="242" t="str">
        <f>IF(NOT(ISBLANK('TES 2 - Reimbursement Claim 4'!A23:C23)), 'TES 2 - Reimbursement Claim 4'!A23:C23, "")</f>
        <v/>
      </c>
      <c r="B23" s="243"/>
      <c r="C23" s="243"/>
      <c r="D23" s="111" t="str">
        <f>IF(NOT(ISBLANK('TES 2 - Reimbursement Claim 4'!D23)), 'TES 2 - Reimbursement Claim 4'!D23, "")</f>
        <v/>
      </c>
      <c r="E23" s="136" t="str">
        <f>IF(NOT(ISBLANK('TES 1 - Funding Approval'!F24)), 'TES 1 - Funding Approval'!F24, "")</f>
        <v/>
      </c>
      <c r="F23" s="112" t="str">
        <f>'TES 2 - Reimbursement Claim 3'!I23</f>
        <v/>
      </c>
      <c r="G23" s="272"/>
      <c r="H23" s="232"/>
      <c r="I23" s="114" t="str">
        <f t="shared" si="0"/>
        <v/>
      </c>
      <c r="J23" s="115"/>
    </row>
    <row r="24" spans="1:10" x14ac:dyDescent="0.25">
      <c r="A24" s="242" t="str">
        <f>IF(NOT(ISBLANK('TES 2 - Reimbursement Claim 4'!A24:C24)), 'TES 2 - Reimbursement Claim 4'!A24:C24, "")</f>
        <v/>
      </c>
      <c r="B24" s="243"/>
      <c r="C24" s="243"/>
      <c r="D24" s="111" t="str">
        <f>IF(NOT(ISBLANK('TES 2 - Reimbursement Claim 4'!D24)), 'TES 2 - Reimbursement Claim 4'!D24, "")</f>
        <v/>
      </c>
      <c r="E24" s="136" t="str">
        <f>IF(NOT(ISBLANK('TES 1 - Funding Approval'!F25)), 'TES 1 - Funding Approval'!F25, "")</f>
        <v/>
      </c>
      <c r="F24" s="112" t="str">
        <f>'TES 2 - Reimbursement Claim 3'!I24</f>
        <v/>
      </c>
      <c r="G24" s="272"/>
      <c r="H24" s="232"/>
      <c r="I24" s="114" t="str">
        <f t="shared" si="0"/>
        <v/>
      </c>
      <c r="J24" s="115"/>
    </row>
    <row r="25" spans="1:10" x14ac:dyDescent="0.25">
      <c r="A25" s="242" t="str">
        <f>IF(NOT(ISBLANK('TES 2 - Reimbursement Claim 4'!A25:C25)), 'TES 2 - Reimbursement Claim 4'!A25:C25, "")</f>
        <v/>
      </c>
      <c r="B25" s="243"/>
      <c r="C25" s="243"/>
      <c r="D25" s="111" t="str">
        <f>IF(NOT(ISBLANK('TES 2 - Reimbursement Claim 4'!D25)), 'TES 2 - Reimbursement Claim 4'!D25, "")</f>
        <v/>
      </c>
      <c r="E25" s="136" t="str">
        <f>IF(NOT(ISBLANK('TES 1 - Funding Approval'!F26)), 'TES 1 - Funding Approval'!F26, "")</f>
        <v/>
      </c>
      <c r="F25" s="112" t="str">
        <f>'TES 2 - Reimbursement Claim 3'!I25</f>
        <v/>
      </c>
      <c r="G25" s="272"/>
      <c r="H25" s="232"/>
      <c r="I25" s="114" t="str">
        <f t="shared" si="0"/>
        <v/>
      </c>
      <c r="J25" s="115"/>
    </row>
    <row r="26" spans="1:10" x14ac:dyDescent="0.25">
      <c r="A26" s="242" t="str">
        <f>IF(NOT(ISBLANK('TES 2 - Reimbursement Claim 4'!A26:C26)), 'TES 2 - Reimbursement Claim 4'!A26:C26, "")</f>
        <v/>
      </c>
      <c r="B26" s="243"/>
      <c r="C26" s="243"/>
      <c r="D26" s="111" t="str">
        <f>IF(NOT(ISBLANK('TES 2 - Reimbursement Claim 4'!D26)), 'TES 2 - Reimbursement Claim 4'!D26, "")</f>
        <v/>
      </c>
      <c r="E26" s="136" t="str">
        <f>IF(NOT(ISBLANK('TES 1 - Funding Approval'!F27)), 'TES 1 - Funding Approval'!F27, "")</f>
        <v/>
      </c>
      <c r="F26" s="112" t="str">
        <f>'TES 2 - Reimbursement Claim 3'!I26</f>
        <v/>
      </c>
      <c r="G26" s="272"/>
      <c r="H26" s="232"/>
      <c r="I26" s="114" t="str">
        <f t="shared" si="0"/>
        <v/>
      </c>
      <c r="J26" s="115"/>
    </row>
    <row r="27" spans="1:10" x14ac:dyDescent="0.25">
      <c r="A27" s="242" t="str">
        <f>IF(NOT(ISBLANK('TES 2 - Reimbursement Claim 4'!A27:C27)), 'TES 2 - Reimbursement Claim 4'!A27:C27, "")</f>
        <v/>
      </c>
      <c r="B27" s="243"/>
      <c r="C27" s="243"/>
      <c r="D27" s="111" t="str">
        <f>IF(NOT(ISBLANK('TES 2 - Reimbursement Claim 4'!D27)), 'TES 2 - Reimbursement Claim 4'!D27, "")</f>
        <v/>
      </c>
      <c r="E27" s="136" t="str">
        <f>IF(NOT(ISBLANK('TES 1 - Funding Approval'!F28)), 'TES 1 - Funding Approval'!F28, "")</f>
        <v/>
      </c>
      <c r="F27" s="112" t="str">
        <f>'TES 2 - Reimbursement Claim 3'!I27</f>
        <v/>
      </c>
      <c r="G27" s="272"/>
      <c r="H27" s="232"/>
      <c r="I27" s="114" t="str">
        <f t="shared" si="0"/>
        <v/>
      </c>
      <c r="J27" s="115"/>
    </row>
    <row r="28" spans="1:10" x14ac:dyDescent="0.25">
      <c r="A28" s="242" t="str">
        <f>IF(NOT(ISBLANK('TES 2 - Reimbursement Claim 4'!A28:C28)), 'TES 2 - Reimbursement Claim 4'!A28:C28, "")</f>
        <v/>
      </c>
      <c r="B28" s="243"/>
      <c r="C28" s="243"/>
      <c r="D28" s="111" t="str">
        <f>IF(NOT(ISBLANK('TES 2 - Reimbursement Claim 4'!D28)), 'TES 2 - Reimbursement Claim 4'!D28, "")</f>
        <v/>
      </c>
      <c r="E28" s="136" t="str">
        <f>IF(NOT(ISBLANK('TES 1 - Funding Approval'!F29)), 'TES 1 - Funding Approval'!F29, "")</f>
        <v/>
      </c>
      <c r="F28" s="112" t="str">
        <f>'TES 2 - Reimbursement Claim 3'!I28</f>
        <v/>
      </c>
      <c r="G28" s="272"/>
      <c r="H28" s="232"/>
      <c r="I28" s="114" t="str">
        <f t="shared" si="0"/>
        <v/>
      </c>
      <c r="J28" s="115"/>
    </row>
    <row r="29" spans="1:10" x14ac:dyDescent="0.25">
      <c r="A29" s="273" t="str">
        <f>IF(NOT(ISBLANK('TES 2 - Reimbursement Claim 4'!A29:C29)), 'TES 2 - Reimbursement Claim 4'!A29:C29, "")</f>
        <v/>
      </c>
      <c r="B29" s="274"/>
      <c r="C29" s="274"/>
      <c r="D29" s="137" t="str">
        <f>IF(NOT(ISBLANK('TES 2 - Reimbursement Claim 4'!D29)), 'TES 2 - Reimbursement Claim 4'!D29, "")</f>
        <v/>
      </c>
      <c r="E29" s="136" t="str">
        <f>IF(NOT(ISBLANK('TES 1 - Funding Approval'!F30)), 'TES 1 - Funding Approval'!F30, "")</f>
        <v/>
      </c>
      <c r="F29" s="138" t="str">
        <f>'TES 2 - Reimbursement Claim 3'!I29</f>
        <v/>
      </c>
      <c r="G29" s="272"/>
      <c r="H29" s="232"/>
      <c r="I29" s="114" t="str">
        <f t="shared" si="0"/>
        <v/>
      </c>
      <c r="J29" s="115"/>
    </row>
    <row r="30" spans="1:10" x14ac:dyDescent="0.25">
      <c r="A30" s="275" t="s">
        <v>177</v>
      </c>
      <c r="B30" s="276"/>
      <c r="C30" s="276"/>
      <c r="D30" s="277"/>
      <c r="E30" s="116">
        <f>SUM(E8:E29)</f>
        <v>0</v>
      </c>
      <c r="F30" s="127">
        <f>SUM(F8:F29)</f>
        <v>0</v>
      </c>
      <c r="G30" s="255">
        <f>SUM(G8:H29)</f>
        <v>0</v>
      </c>
      <c r="H30" s="256"/>
      <c r="I30" s="117">
        <f t="shared" si="0"/>
        <v>0</v>
      </c>
      <c r="J30" s="116">
        <f>SUM(J8:J29)</f>
        <v>0</v>
      </c>
    </row>
    <row r="31" spans="1:10" ht="6.75" customHeight="1" x14ac:dyDescent="0.25"/>
    <row r="32" spans="1:10" ht="36.75" x14ac:dyDescent="0.25">
      <c r="A32" s="239" t="s">
        <v>170</v>
      </c>
      <c r="B32" s="239"/>
      <c r="C32" s="239"/>
      <c r="D32" s="239"/>
      <c r="E32" s="42" t="s">
        <v>187</v>
      </c>
      <c r="F32" s="42" t="s">
        <v>188</v>
      </c>
      <c r="G32" s="235" t="s">
        <v>195</v>
      </c>
      <c r="H32" s="235"/>
      <c r="I32" s="42" t="s">
        <v>227</v>
      </c>
      <c r="J32" s="45" t="s">
        <v>366</v>
      </c>
    </row>
    <row r="33" spans="1:10" x14ac:dyDescent="0.25">
      <c r="A33" s="240" t="str">
        <f>IF(NOT(ISBLANK('TES 2 - Reimbursement Claim 4'!A33:D33)), 'TES 2 - Reimbursement Claim 4'!A33:D33, "")</f>
        <v/>
      </c>
      <c r="B33" s="241"/>
      <c r="C33" s="241"/>
      <c r="D33" s="241"/>
      <c r="E33" s="118" t="str">
        <f>IF(NOT(ISBLANK('TES 2 - Reimbursement Claim 4'!E33)), 'TES 2 - Reimbursement Claim 4'!E33, "")</f>
        <v/>
      </c>
      <c r="F33" s="119" t="str">
        <f>'TES 2 - Reimbursement Claim 4'!I33</f>
        <v/>
      </c>
      <c r="G33" s="236"/>
      <c r="H33" s="236"/>
      <c r="I33" s="119" t="str">
        <f>IFERROR(F33-J33, "")</f>
        <v/>
      </c>
      <c r="J33" s="120"/>
    </row>
    <row r="34" spans="1:10" x14ac:dyDescent="0.25">
      <c r="A34" s="227" t="str">
        <f>IF(NOT(ISBLANK('TES 2 - Reimbursement Claim 4'!A34:D34)), 'TES 2 - Reimbursement Claim 4'!A34:D34, "")</f>
        <v/>
      </c>
      <c r="B34" s="228"/>
      <c r="C34" s="228"/>
      <c r="D34" s="228"/>
      <c r="E34" s="121" t="str">
        <f>IF(NOT(ISBLANK('TES 2 - Reimbursement Claim 4'!E34)), 'TES 2 - Reimbursement Claim 4'!E34, "")</f>
        <v/>
      </c>
      <c r="F34" s="122" t="str">
        <f>'TES 2 - Reimbursement Claim 4'!I34</f>
        <v/>
      </c>
      <c r="G34" s="237"/>
      <c r="H34" s="237"/>
      <c r="I34" s="122" t="str">
        <f t="shared" ref="I34:I39" si="1">IFERROR(F34-J34, "")</f>
        <v/>
      </c>
      <c r="J34" s="123"/>
    </row>
    <row r="35" spans="1:10" x14ac:dyDescent="0.25">
      <c r="A35" s="227" t="str">
        <f>IF(NOT(ISBLANK('TES 2 - Reimbursement Claim 4'!A35:D35)), 'TES 2 - Reimbursement Claim 4'!A35:D35, "")</f>
        <v/>
      </c>
      <c r="B35" s="228"/>
      <c r="C35" s="228"/>
      <c r="D35" s="228"/>
      <c r="E35" s="121" t="str">
        <f>IF(NOT(ISBLANK('TES 2 - Reimbursement Claim 4'!E35)), 'TES 2 - Reimbursement Claim 4'!E35, "")</f>
        <v/>
      </c>
      <c r="F35" s="122" t="str">
        <f>'TES 2 - Reimbursement Claim 4'!I35</f>
        <v/>
      </c>
      <c r="G35" s="237"/>
      <c r="H35" s="237"/>
      <c r="I35" s="122" t="str">
        <f t="shared" si="1"/>
        <v/>
      </c>
      <c r="J35" s="123"/>
    </row>
    <row r="36" spans="1:10" x14ac:dyDescent="0.25">
      <c r="A36" s="227" t="str">
        <f>IF(NOT(ISBLANK('TES 2 - Reimbursement Claim 4'!A36:D36)), 'TES 2 - Reimbursement Claim 4'!A36:D36, "")</f>
        <v/>
      </c>
      <c r="B36" s="228"/>
      <c r="C36" s="228"/>
      <c r="D36" s="228"/>
      <c r="E36" s="121" t="str">
        <f>IF(NOT(ISBLANK('TES 2 - Reimbursement Claim 4'!E36)), 'TES 2 - Reimbursement Claim 4'!E36, "")</f>
        <v/>
      </c>
      <c r="F36" s="122" t="str">
        <f>'TES 2 - Reimbursement Claim 4'!I36</f>
        <v/>
      </c>
      <c r="G36" s="237"/>
      <c r="H36" s="237"/>
      <c r="I36" s="122" t="str">
        <f t="shared" si="1"/>
        <v/>
      </c>
      <c r="J36" s="123"/>
    </row>
    <row r="37" spans="1:10" x14ac:dyDescent="0.25">
      <c r="A37" s="227" t="str">
        <f>IF(NOT(ISBLANK('TES 2 - Reimbursement Claim 4'!A37:D37)), 'TES 2 - Reimbursement Claim 4'!A37:D37, "")</f>
        <v/>
      </c>
      <c r="B37" s="228"/>
      <c r="C37" s="228"/>
      <c r="D37" s="228"/>
      <c r="E37" s="121" t="str">
        <f>IF(NOT(ISBLANK('TES 2 - Reimbursement Claim 4'!E37)), 'TES 2 - Reimbursement Claim 4'!E37, "")</f>
        <v/>
      </c>
      <c r="F37" s="122" t="str">
        <f>'TES 2 - Reimbursement Claim 4'!I37</f>
        <v/>
      </c>
      <c r="G37" s="237"/>
      <c r="H37" s="237"/>
      <c r="I37" s="122" t="str">
        <f t="shared" si="1"/>
        <v/>
      </c>
      <c r="J37" s="123"/>
    </row>
    <row r="38" spans="1:10" x14ac:dyDescent="0.25">
      <c r="A38" s="227" t="str">
        <f>IF(NOT(ISBLANK('TES 2 - Reimbursement Claim 4'!A38:D38)), 'TES 2 - Reimbursement Claim 4'!A38:D38, "")</f>
        <v/>
      </c>
      <c r="B38" s="228"/>
      <c r="C38" s="228"/>
      <c r="D38" s="228"/>
      <c r="E38" s="121" t="str">
        <f>IF(NOT(ISBLANK('TES 2 - Reimbursement Claim 4'!E38)), 'TES 2 - Reimbursement Claim 4'!E38, "")</f>
        <v/>
      </c>
      <c r="F38" s="122" t="str">
        <f>'TES 2 - Reimbursement Claim 4'!I38</f>
        <v/>
      </c>
      <c r="G38" s="270"/>
      <c r="H38" s="270"/>
      <c r="I38" s="122" t="str">
        <f t="shared" si="1"/>
        <v/>
      </c>
      <c r="J38" s="123"/>
    </row>
    <row r="39" spans="1:10" x14ac:dyDescent="0.25">
      <c r="A39" s="233" t="str">
        <f>IF(NOT(ISBLANK('TES 2 - Reimbursement Claim 4'!A39:D39)), 'TES 2 - Reimbursement Claim 4'!A39:D39, "")</f>
        <v/>
      </c>
      <c r="B39" s="234"/>
      <c r="C39" s="234"/>
      <c r="D39" s="234"/>
      <c r="E39" s="124" t="str">
        <f>IF(NOT(ISBLANK('TES 2 - Reimbursement Claim 4'!E39)), 'TES 2 - Reimbursement Claim 4'!E39, "")</f>
        <v/>
      </c>
      <c r="F39" s="125" t="str">
        <f>'TES 2 - Reimbursement Claim 4'!I39</f>
        <v/>
      </c>
      <c r="G39" s="238"/>
      <c r="H39" s="238"/>
      <c r="I39" s="125" t="str">
        <f t="shared" si="1"/>
        <v/>
      </c>
      <c r="J39" s="126"/>
    </row>
    <row r="40" spans="1:10" x14ac:dyDescent="0.25">
      <c r="A40" s="271" t="s">
        <v>229</v>
      </c>
      <c r="B40" s="271"/>
      <c r="C40" s="271"/>
      <c r="D40" s="271"/>
      <c r="E40" s="127">
        <f>SUM(E33:E39)</f>
        <v>0</v>
      </c>
      <c r="F40" s="125">
        <f>SUM(F33:F39)</f>
        <v>0</v>
      </c>
      <c r="G40" s="229">
        <f>SUM(G33:H39)</f>
        <v>0</v>
      </c>
      <c r="H40" s="230"/>
      <c r="I40" s="127">
        <f>SUM(I33:I39)</f>
        <v>0</v>
      </c>
      <c r="J40" s="116">
        <f>SUM(J33:J39)</f>
        <v>0</v>
      </c>
    </row>
    <row r="41" spans="1:10" ht="6.75" customHeight="1" x14ac:dyDescent="0.25"/>
    <row r="42" spans="1:10" x14ac:dyDescent="0.25">
      <c r="A42" s="222" t="s">
        <v>230</v>
      </c>
      <c r="B42" s="222"/>
      <c r="C42" s="222"/>
      <c r="D42" s="222"/>
      <c r="E42" s="128">
        <f>'TES 1 - Funding Approval'!F43</f>
        <v>0</v>
      </c>
      <c r="F42" s="128">
        <f>'TES 2 - Reimbursement Claim 4'!I42</f>
        <v>0</v>
      </c>
      <c r="G42" s="223"/>
      <c r="H42" s="223"/>
      <c r="I42" s="128">
        <f>IFERROR(F42-J42,"")</f>
        <v>0</v>
      </c>
      <c r="J42" s="129"/>
    </row>
    <row r="43" spans="1:10" ht="6.75" customHeight="1" x14ac:dyDescent="0.25"/>
    <row r="44" spans="1:10" x14ac:dyDescent="0.25">
      <c r="A44" s="224" t="s">
        <v>231</v>
      </c>
      <c r="B44" s="224"/>
      <c r="C44" s="224"/>
      <c r="D44" s="224"/>
      <c r="E44" s="128">
        <f>SUM(E30+E40+E42)</f>
        <v>0</v>
      </c>
      <c r="F44" s="128">
        <f>SUM(F30+F40+F42)</f>
        <v>0</v>
      </c>
      <c r="G44" s="225">
        <f>SUM(G30+G40+G42)</f>
        <v>0</v>
      </c>
      <c r="H44" s="225"/>
      <c r="I44" s="130">
        <f>SUM(I30+I40+I42)</f>
        <v>0</v>
      </c>
      <c r="J44" s="131">
        <f>SUM(J30+J40+J42)</f>
        <v>0</v>
      </c>
    </row>
    <row r="47" spans="1:10" ht="31.5" customHeight="1" x14ac:dyDescent="0.25">
      <c r="A47" s="49"/>
      <c r="E47" s="226"/>
      <c r="F47" s="226"/>
      <c r="J47" s="49"/>
    </row>
    <row r="48" spans="1:10" x14ac:dyDescent="0.25">
      <c r="A48" s="73" t="s">
        <v>280</v>
      </c>
      <c r="B48" s="73"/>
      <c r="C48" s="73"/>
      <c r="D48" s="73"/>
      <c r="E48" s="162" t="str">
        <f>IF(NOT(ISBLANK(SecConsult)), "Endorsed by:", "")</f>
        <v/>
      </c>
      <c r="F48" s="162"/>
      <c r="G48" s="73"/>
      <c r="H48" s="73"/>
      <c r="I48" s="73"/>
      <c r="J48" s="73" t="s">
        <v>280</v>
      </c>
    </row>
    <row r="49" spans="1:10" ht="11.25" customHeight="1" x14ac:dyDescent="0.25">
      <c r="A49" s="79" t="str">
        <f>IF(NOT(ISBLANK(MonOwners)), MonOwners, "")</f>
        <v/>
      </c>
      <c r="B49" s="73"/>
      <c r="C49" s="73"/>
      <c r="D49" s="73"/>
      <c r="E49" s="162" t="str">
        <f>IF(NOT(ISBLANK(SecConsult)), SecConsult, "")</f>
        <v/>
      </c>
      <c r="F49" s="162"/>
      <c r="G49" s="73"/>
      <c r="H49" s="73"/>
      <c r="I49" s="73"/>
      <c r="J49" s="79" t="str">
        <f>IF(NOT(ISBLANK(PriConsult)), PriConsult, "")</f>
        <v/>
      </c>
    </row>
    <row r="50" spans="1:10" x14ac:dyDescent="0.25">
      <c r="A50" s="14" t="s">
        <v>183</v>
      </c>
      <c r="B50" s="1"/>
      <c r="C50" s="1"/>
      <c r="D50" s="1"/>
      <c r="E50" s="1"/>
      <c r="F50" s="1"/>
      <c r="G50" s="1"/>
      <c r="H50" s="1"/>
      <c r="I50" s="1"/>
      <c r="J50" s="1"/>
    </row>
    <row r="51" spans="1:10" x14ac:dyDescent="0.25">
      <c r="A51" s="1"/>
      <c r="B51" s="1"/>
      <c r="C51" s="1"/>
      <c r="D51" s="1"/>
      <c r="E51" s="1"/>
      <c r="F51" s="1"/>
      <c r="G51" s="1"/>
      <c r="H51" s="1"/>
      <c r="I51" s="1"/>
      <c r="J51" s="1"/>
    </row>
    <row r="52" spans="1:10" x14ac:dyDescent="0.25">
      <c r="A52" s="1"/>
      <c r="B52" s="213" t="b">
        <v>0</v>
      </c>
      <c r="C52" s="213"/>
      <c r="D52" s="260" t="s">
        <v>238</v>
      </c>
      <c r="E52" s="260"/>
      <c r="F52" s="1"/>
      <c r="G52" s="1"/>
      <c r="H52" s="1"/>
      <c r="I52" s="1"/>
      <c r="J52" s="1"/>
    </row>
    <row r="53" spans="1:10" ht="42" customHeight="1" x14ac:dyDescent="0.25">
      <c r="A53" s="26" t="s">
        <v>241</v>
      </c>
      <c r="B53" s="4"/>
      <c r="C53" s="4"/>
      <c r="D53" s="4"/>
      <c r="E53" s="4"/>
      <c r="F53" s="4"/>
      <c r="G53" s="211" t="s">
        <v>206</v>
      </c>
      <c r="H53" s="211"/>
      <c r="I53" s="25" t="s">
        <v>207</v>
      </c>
      <c r="J53" s="31" t="s">
        <v>364</v>
      </c>
    </row>
    <row r="54" spans="1:10" x14ac:dyDescent="0.25">
      <c r="A54" s="157" t="s">
        <v>234</v>
      </c>
      <c r="B54" s="157"/>
      <c r="C54" s="157"/>
      <c r="D54" s="157"/>
      <c r="E54" s="157"/>
      <c r="F54" s="157"/>
      <c r="G54" s="220" t="b">
        <v>0</v>
      </c>
      <c r="H54" s="220"/>
      <c r="I54" s="28" t="b">
        <v>0</v>
      </c>
      <c r="J54" s="132"/>
    </row>
    <row r="55" spans="1:10" x14ac:dyDescent="0.25">
      <c r="A55" s="157" t="str">
        <f>IF('Project Particulars'!G25="Project Quantity Surveyor", "Quantity Surveyor's Valuation for Interim Claim", "Consultant's Valuation for Work Completion")</f>
        <v>Consultant's Valuation for Work Completion</v>
      </c>
      <c r="B55" s="157"/>
      <c r="C55" s="157"/>
      <c r="D55" s="157"/>
      <c r="E55" s="157"/>
      <c r="F55" s="157"/>
      <c r="G55" s="213" t="b">
        <v>0</v>
      </c>
      <c r="H55" s="213"/>
      <c r="I55" s="28" t="b">
        <v>0</v>
      </c>
      <c r="J55" s="132"/>
    </row>
    <row r="56" spans="1:10" x14ac:dyDescent="0.25">
      <c r="A56" s="157" t="s">
        <v>235</v>
      </c>
      <c r="B56" s="157"/>
      <c r="C56" s="157"/>
      <c r="D56" s="157"/>
      <c r="E56" s="157"/>
      <c r="F56" s="157"/>
      <c r="G56" s="213" t="b">
        <v>0</v>
      </c>
      <c r="H56" s="213"/>
      <c r="I56" s="28" t="b">
        <v>0</v>
      </c>
      <c r="J56" s="132"/>
    </row>
    <row r="57" spans="1:10" ht="15" customHeight="1" x14ac:dyDescent="0.25">
      <c r="A57" s="221" t="s">
        <v>237</v>
      </c>
      <c r="B57" s="221"/>
      <c r="C57" s="221"/>
      <c r="D57" s="221"/>
      <c r="E57" s="221"/>
      <c r="F57" s="221"/>
      <c r="G57" s="213" t="b">
        <v>0</v>
      </c>
      <c r="H57" s="213"/>
      <c r="I57" s="28" t="b">
        <v>0</v>
      </c>
      <c r="J57" s="132"/>
    </row>
    <row r="58" spans="1:10" ht="30" customHeight="1" x14ac:dyDescent="0.25">
      <c r="A58" s="221" t="s">
        <v>236</v>
      </c>
      <c r="B58" s="221"/>
      <c r="C58" s="221"/>
      <c r="D58" s="221"/>
      <c r="E58" s="221"/>
      <c r="F58" s="221"/>
      <c r="G58" s="261" t="b">
        <v>0</v>
      </c>
      <c r="H58" s="261"/>
      <c r="I58" s="28" t="b">
        <v>0</v>
      </c>
      <c r="J58" s="132"/>
    </row>
    <row r="59" spans="1:10" x14ac:dyDescent="0.25">
      <c r="A59" s="212" t="s">
        <v>242</v>
      </c>
      <c r="B59" s="212"/>
      <c r="C59" s="212"/>
      <c r="D59" s="212"/>
      <c r="E59" s="212"/>
      <c r="F59" s="212"/>
      <c r="G59" s="213" t="b">
        <v>0</v>
      </c>
      <c r="H59" s="213"/>
      <c r="I59" s="28" t="b">
        <v>0</v>
      </c>
      <c r="J59" s="132"/>
    </row>
    <row r="60" spans="1:10" x14ac:dyDescent="0.25">
      <c r="A60" s="212" t="s">
        <v>243</v>
      </c>
      <c r="B60" s="212"/>
      <c r="C60" s="212"/>
      <c r="D60" s="212"/>
      <c r="E60" s="212"/>
      <c r="F60" s="212"/>
      <c r="G60" s="213" t="b">
        <v>0</v>
      </c>
      <c r="H60" s="213"/>
      <c r="I60" s="28" t="b">
        <v>0</v>
      </c>
      <c r="J60" s="132"/>
    </row>
    <row r="61" spans="1:10" x14ac:dyDescent="0.25">
      <c r="A61" s="4"/>
      <c r="B61" s="4"/>
      <c r="C61" s="4"/>
      <c r="D61" s="4"/>
      <c r="E61" s="4"/>
      <c r="F61" s="4"/>
      <c r="G61" s="4"/>
      <c r="H61" s="4"/>
      <c r="I61" s="4"/>
      <c r="J61" s="4"/>
    </row>
    <row r="62" spans="1:10" x14ac:dyDescent="0.25">
      <c r="A62" s="48" t="s">
        <v>239</v>
      </c>
      <c r="B62" s="4"/>
      <c r="C62" s="4"/>
      <c r="D62" s="4"/>
      <c r="E62" s="4"/>
      <c r="F62" s="4"/>
      <c r="G62" s="4"/>
      <c r="H62" s="4"/>
      <c r="I62" s="4"/>
      <c r="J62" s="4"/>
    </row>
    <row r="63" spans="1:10" x14ac:dyDescent="0.25">
      <c r="A63" s="4"/>
      <c r="B63" s="4"/>
      <c r="C63" s="4"/>
      <c r="D63" s="4"/>
      <c r="E63" s="4"/>
      <c r="F63" s="4"/>
      <c r="G63" s="4"/>
      <c r="H63" s="4"/>
      <c r="I63" s="4"/>
      <c r="J63" s="4"/>
    </row>
    <row r="64" spans="1:10" ht="46.5" customHeight="1" x14ac:dyDescent="0.25">
      <c r="A64" s="193" t="s">
        <v>246</v>
      </c>
      <c r="B64" s="193"/>
      <c r="C64" s="193"/>
      <c r="D64" s="193"/>
      <c r="E64" s="193"/>
      <c r="F64" s="193"/>
      <c r="G64" s="213" t="b">
        <v>0</v>
      </c>
      <c r="H64" s="213"/>
      <c r="I64" s="4"/>
      <c r="J64" s="4"/>
    </row>
    <row r="65" spans="1:10" x14ac:dyDescent="0.25">
      <c r="A65" s="4"/>
      <c r="B65" s="4"/>
      <c r="C65" s="4"/>
      <c r="D65" s="4"/>
      <c r="E65" s="4"/>
      <c r="F65" s="4"/>
      <c r="G65" s="4"/>
      <c r="H65" s="4"/>
      <c r="I65" s="4"/>
      <c r="J65" s="4"/>
    </row>
    <row r="66" spans="1:10" ht="45.75" customHeight="1" x14ac:dyDescent="0.25">
      <c r="A66" s="193" t="s">
        <v>240</v>
      </c>
      <c r="B66" s="193"/>
      <c r="C66" s="193"/>
      <c r="D66" s="193"/>
      <c r="E66" s="193"/>
      <c r="F66" s="193"/>
      <c r="G66" s="213" t="b">
        <v>0</v>
      </c>
      <c r="H66" s="213"/>
      <c r="I66" s="4"/>
      <c r="J66" s="4"/>
    </row>
    <row r="67" spans="1:10" x14ac:dyDescent="0.25">
      <c r="A67" s="4"/>
      <c r="B67" s="4"/>
      <c r="C67" s="4"/>
      <c r="D67" s="4"/>
      <c r="E67" s="4"/>
      <c r="F67" s="4"/>
      <c r="G67" s="4"/>
      <c r="H67" s="4"/>
      <c r="I67" s="4"/>
      <c r="J67" s="4"/>
    </row>
    <row r="68" spans="1:10" x14ac:dyDescent="0.25">
      <c r="A68" s="195" t="s">
        <v>247</v>
      </c>
      <c r="B68" s="195"/>
      <c r="C68" s="195"/>
      <c r="D68" s="195"/>
      <c r="E68" s="195"/>
      <c r="F68" s="195"/>
      <c r="G68" s="213" t="b">
        <v>0</v>
      </c>
      <c r="H68" s="213"/>
      <c r="I68" s="4"/>
      <c r="J68" s="4"/>
    </row>
    <row r="69" spans="1:10" ht="17.25" x14ac:dyDescent="0.4">
      <c r="A69" s="262">
        <f>G44</f>
        <v>0</v>
      </c>
      <c r="B69" s="262"/>
      <c r="C69" s="262"/>
      <c r="D69" s="195" t="s">
        <v>248</v>
      </c>
      <c r="E69" s="195"/>
      <c r="F69" s="195"/>
      <c r="G69" s="213"/>
      <c r="H69" s="213"/>
      <c r="I69" s="4"/>
      <c r="J69" s="4"/>
    </row>
    <row r="70" spans="1:10" x14ac:dyDescent="0.25">
      <c r="A70" s="4"/>
      <c r="B70" s="4"/>
      <c r="C70" s="4"/>
      <c r="D70" s="4"/>
      <c r="E70" s="4"/>
      <c r="F70" s="4"/>
      <c r="G70" s="4"/>
      <c r="H70" s="4"/>
      <c r="I70" s="4"/>
      <c r="J70" s="4"/>
    </row>
    <row r="71" spans="1:10" x14ac:dyDescent="0.25">
      <c r="A71" s="195" t="s">
        <v>222</v>
      </c>
      <c r="B71" s="195"/>
      <c r="C71" s="195"/>
      <c r="D71" s="4"/>
      <c r="E71" s="4"/>
      <c r="F71" s="4"/>
      <c r="G71" s="4"/>
      <c r="H71" s="4"/>
      <c r="I71" s="4"/>
      <c r="J71" s="4"/>
    </row>
    <row r="72" spans="1:10" x14ac:dyDescent="0.25">
      <c r="A72" s="264" t="str">
        <f ca="1">IF(AND(G44&gt;0, G68=TRUE), IF(A72="", TODAY(), "A71"), "")</f>
        <v/>
      </c>
      <c r="B72" s="264"/>
      <c r="C72" s="264"/>
      <c r="D72" s="4"/>
      <c r="E72" s="4"/>
      <c r="F72" s="4"/>
      <c r="G72" s="4"/>
      <c r="H72" s="4"/>
      <c r="I72" s="4"/>
      <c r="J72" s="4"/>
    </row>
    <row r="73" spans="1:10" x14ac:dyDescent="0.25">
      <c r="A73" s="4"/>
      <c r="B73" s="4"/>
      <c r="C73" s="4"/>
      <c r="D73" s="4"/>
      <c r="E73" s="4"/>
      <c r="F73" s="4"/>
      <c r="G73" s="4"/>
      <c r="H73" s="4"/>
      <c r="I73" s="4"/>
      <c r="J73" s="4"/>
    </row>
    <row r="74" spans="1:10" x14ac:dyDescent="0.25">
      <c r="A74" s="4"/>
      <c r="B74" s="4"/>
      <c r="C74" s="4"/>
      <c r="D74" s="4"/>
      <c r="E74" s="4"/>
      <c r="F74" s="4"/>
      <c r="G74" s="4"/>
      <c r="H74" s="4"/>
      <c r="I74" s="4"/>
      <c r="J74" s="4"/>
    </row>
    <row r="75" spans="1:10" x14ac:dyDescent="0.25">
      <c r="A75" s="4"/>
      <c r="B75" s="4"/>
      <c r="C75" s="4"/>
      <c r="D75" s="4"/>
      <c r="E75" s="4"/>
      <c r="F75" s="4"/>
      <c r="G75" s="4"/>
      <c r="H75" s="4"/>
      <c r="I75" s="4"/>
      <c r="J75" s="4"/>
    </row>
    <row r="76" spans="1:10" x14ac:dyDescent="0.25">
      <c r="A76" s="4"/>
      <c r="B76" s="4"/>
      <c r="C76" s="4"/>
      <c r="D76" s="4"/>
      <c r="E76" s="4"/>
      <c r="F76" s="4"/>
      <c r="G76" s="4"/>
      <c r="H76" s="4"/>
      <c r="I76" s="4"/>
      <c r="J76" s="4"/>
    </row>
    <row r="77" spans="1:10" x14ac:dyDescent="0.25">
      <c r="A77" s="4"/>
      <c r="B77" s="4"/>
      <c r="C77" s="4"/>
      <c r="D77" s="4"/>
      <c r="E77" s="4"/>
      <c r="F77" s="4"/>
      <c r="G77" s="4"/>
      <c r="H77" s="4"/>
      <c r="I77" s="4"/>
      <c r="J77" s="4"/>
    </row>
    <row r="78" spans="1:10" x14ac:dyDescent="0.25">
      <c r="A78" s="265"/>
      <c r="B78" s="265"/>
      <c r="C78" s="265"/>
      <c r="D78" s="4"/>
      <c r="E78" s="4"/>
      <c r="F78" s="4"/>
      <c r="G78" s="4"/>
      <c r="H78" s="4"/>
      <c r="I78" s="4"/>
      <c r="J78" s="4"/>
    </row>
    <row r="79" spans="1:10" ht="15" customHeight="1" x14ac:dyDescent="0.25">
      <c r="A79" s="268" t="str">
        <f>IF(NOT(ISBLANK(MonOwners)), MonOwners, "")</f>
        <v/>
      </c>
      <c r="B79" s="268"/>
      <c r="C79" s="268"/>
      <c r="D79" s="4"/>
      <c r="E79" s="4"/>
      <c r="F79" s="4"/>
      <c r="G79" s="268" t="str">
        <f>IF(NOT(ISBLANK(PriConsult)), PriConsult, "")</f>
        <v/>
      </c>
      <c r="H79" s="268"/>
      <c r="I79" s="268"/>
      <c r="J79" s="4"/>
    </row>
    <row r="80" spans="1:10" x14ac:dyDescent="0.25">
      <c r="A80" s="195" t="s">
        <v>282</v>
      </c>
      <c r="B80" s="195"/>
      <c r="C80" s="195"/>
      <c r="D80" s="4"/>
      <c r="E80" s="4"/>
      <c r="F80" s="4"/>
      <c r="G80" s="195" t="s">
        <v>282</v>
      </c>
      <c r="H80" s="157"/>
      <c r="I80" s="157"/>
      <c r="J80" s="4"/>
    </row>
    <row r="81" spans="1:10" x14ac:dyDescent="0.25">
      <c r="A81" s="4"/>
      <c r="B81" s="4"/>
      <c r="C81" s="4"/>
      <c r="D81" s="4"/>
      <c r="E81" s="4"/>
      <c r="F81" s="4"/>
      <c r="G81" s="4"/>
      <c r="H81" s="4"/>
      <c r="I81" s="4"/>
      <c r="J81" s="4"/>
    </row>
    <row r="82" spans="1:10" x14ac:dyDescent="0.25">
      <c r="A82" s="4"/>
      <c r="B82" s="4"/>
      <c r="C82" s="4"/>
      <c r="D82" s="4"/>
      <c r="E82" s="4"/>
      <c r="F82" s="4"/>
      <c r="G82" s="4"/>
      <c r="H82" s="4"/>
      <c r="I82" s="4"/>
      <c r="J82" s="4"/>
    </row>
    <row r="83" spans="1:10" x14ac:dyDescent="0.25">
      <c r="A83" s="4"/>
      <c r="B83" s="4"/>
      <c r="C83" s="4"/>
      <c r="D83" s="4"/>
      <c r="E83" s="4"/>
      <c r="F83" s="4"/>
      <c r="G83" s="4"/>
      <c r="H83" s="4"/>
      <c r="I83" s="4"/>
      <c r="J83" s="4"/>
    </row>
    <row r="84" spans="1:10" x14ac:dyDescent="0.25">
      <c r="A84" s="4"/>
      <c r="B84" s="4"/>
      <c r="C84" s="4"/>
      <c r="D84" s="4"/>
      <c r="E84" s="4"/>
      <c r="F84" s="4"/>
      <c r="G84" s="4"/>
      <c r="H84" s="4"/>
      <c r="I84" s="4"/>
      <c r="J84" s="4"/>
    </row>
    <row r="85" spans="1:10" x14ac:dyDescent="0.25">
      <c r="A85" s="4"/>
      <c r="B85" s="4"/>
      <c r="C85" s="4"/>
      <c r="D85" s="4"/>
      <c r="E85" s="4"/>
      <c r="F85" s="4"/>
      <c r="G85" s="4"/>
      <c r="H85" s="4"/>
      <c r="I85" s="4"/>
      <c r="J85" s="4"/>
    </row>
    <row r="86" spans="1:10" x14ac:dyDescent="0.25">
      <c r="A86" s="4"/>
      <c r="B86" s="4"/>
      <c r="C86" s="4"/>
      <c r="D86" s="4"/>
      <c r="E86" s="4"/>
      <c r="F86" s="4"/>
      <c r="G86" s="4"/>
      <c r="H86" s="4"/>
      <c r="I86" s="4"/>
      <c r="J86" s="4"/>
    </row>
    <row r="87" spans="1:10" x14ac:dyDescent="0.25">
      <c r="A87" s="265"/>
      <c r="B87" s="265"/>
      <c r="C87" s="265"/>
      <c r="D87" s="4"/>
      <c r="E87" s="4"/>
      <c r="F87" s="4"/>
      <c r="G87" s="4"/>
      <c r="H87" s="4"/>
      <c r="I87" s="4"/>
      <c r="J87" s="4"/>
    </row>
    <row r="88" spans="1:10" x14ac:dyDescent="0.25">
      <c r="A88" s="263" t="str">
        <f>IF(NOT(ISBLANK(SecConsult)), SecConsult, "")</f>
        <v/>
      </c>
      <c r="B88" s="263"/>
      <c r="C88" s="263"/>
      <c r="D88" s="263"/>
      <c r="E88" s="4"/>
      <c r="F88" s="4"/>
      <c r="G88" s="4"/>
      <c r="H88" s="4"/>
      <c r="I88" s="4"/>
      <c r="J88" s="4"/>
    </row>
    <row r="89" spans="1:10" ht="15" customHeight="1" x14ac:dyDescent="0.25">
      <c r="A89" s="216" t="str">
        <f>IF(NOT(ISBLANK(SecConsult)), "Signature and Stamp", "")</f>
        <v/>
      </c>
      <c r="B89" s="216"/>
      <c r="C89" s="216"/>
      <c r="D89" s="4"/>
      <c r="E89" s="4"/>
      <c r="F89" s="4"/>
      <c r="G89" s="4"/>
      <c r="H89" s="4"/>
      <c r="I89" s="4"/>
      <c r="J89" s="4"/>
    </row>
    <row r="90" spans="1:10" ht="28.5" customHeight="1" x14ac:dyDescent="0.25">
      <c r="A90" s="83"/>
      <c r="B90" s="83"/>
      <c r="C90" s="83"/>
      <c r="D90" s="4"/>
      <c r="E90" s="4"/>
      <c r="F90" s="4"/>
      <c r="G90" s="4"/>
      <c r="H90" s="4"/>
      <c r="I90" s="4"/>
      <c r="J90" s="4"/>
    </row>
    <row r="91" spans="1:10" x14ac:dyDescent="0.25">
      <c r="A91" s="196" t="s">
        <v>249</v>
      </c>
      <c r="B91" s="164"/>
      <c r="C91" s="164"/>
      <c r="D91" s="164"/>
      <c r="E91" s="164"/>
      <c r="F91" s="164"/>
      <c r="G91" s="164"/>
      <c r="H91" s="164"/>
      <c r="I91" s="164"/>
      <c r="J91" s="164"/>
    </row>
    <row r="92" spans="1:10" ht="15.75" thickBot="1" x14ac:dyDescent="0.3">
      <c r="A92" s="144" t="s">
        <v>250</v>
      </c>
      <c r="B92" s="145"/>
      <c r="C92" s="145"/>
      <c r="D92" s="145"/>
      <c r="E92" s="145"/>
      <c r="F92" s="145"/>
      <c r="G92" s="145"/>
      <c r="H92" s="145"/>
      <c r="I92" s="145"/>
      <c r="J92" s="145"/>
    </row>
    <row r="93" spans="1:10" ht="15.75" thickTop="1" x14ac:dyDescent="0.25">
      <c r="A93" s="4"/>
      <c r="B93" s="4"/>
      <c r="C93" s="4"/>
      <c r="D93" s="4"/>
      <c r="E93" s="4"/>
      <c r="F93" s="4"/>
      <c r="G93" s="4"/>
      <c r="H93" s="4"/>
      <c r="I93" s="4"/>
      <c r="J93" s="4"/>
    </row>
    <row r="94" spans="1:10" x14ac:dyDescent="0.25">
      <c r="A94" s="214" t="s">
        <v>367</v>
      </c>
      <c r="B94" s="214"/>
      <c r="C94" s="214"/>
      <c r="D94" s="214"/>
      <c r="E94" s="4"/>
      <c r="F94" s="4"/>
      <c r="G94" s="4"/>
      <c r="H94" s="4"/>
      <c r="I94" s="4"/>
      <c r="J94" s="31" t="s">
        <v>251</v>
      </c>
    </row>
    <row r="95" spans="1:10" x14ac:dyDescent="0.25">
      <c r="A95" s="4"/>
      <c r="B95" s="4"/>
      <c r="C95" s="4"/>
      <c r="D95" s="4"/>
      <c r="E95" s="4"/>
      <c r="F95" s="4"/>
      <c r="G95" s="4"/>
      <c r="H95" s="4"/>
      <c r="I95" s="4"/>
      <c r="J95" s="4"/>
    </row>
    <row r="96" spans="1:10" x14ac:dyDescent="0.25">
      <c r="A96" s="4" t="s">
        <v>359</v>
      </c>
      <c r="B96" s="4"/>
      <c r="C96" s="4"/>
      <c r="D96" s="4"/>
      <c r="E96" s="4"/>
      <c r="F96" s="4"/>
      <c r="G96" s="4"/>
      <c r="H96" s="4"/>
      <c r="I96" s="28" t="b">
        <v>0</v>
      </c>
      <c r="J96" s="62"/>
    </row>
    <row r="97" spans="1:10" ht="31.5" customHeight="1" x14ac:dyDescent="0.25">
      <c r="A97" s="156" t="s">
        <v>368</v>
      </c>
      <c r="B97" s="156"/>
      <c r="C97" s="156"/>
      <c r="D97" s="156"/>
      <c r="E97" s="156"/>
      <c r="F97" s="156"/>
      <c r="G97" s="4"/>
      <c r="H97" s="4"/>
      <c r="I97" s="28" t="b">
        <v>0</v>
      </c>
      <c r="J97" s="103"/>
    </row>
    <row r="98" spans="1:10" ht="31.5" customHeight="1" x14ac:dyDescent="0.25">
      <c r="A98" s="156" t="s">
        <v>369</v>
      </c>
      <c r="B98" s="156"/>
      <c r="C98" s="156"/>
      <c r="D98" s="156"/>
      <c r="E98" s="156"/>
      <c r="F98" s="156"/>
      <c r="G98" s="4"/>
      <c r="H98" s="4"/>
      <c r="I98" s="28" t="b">
        <v>0</v>
      </c>
      <c r="J98" s="103"/>
    </row>
    <row r="99" spans="1:10" x14ac:dyDescent="0.25">
      <c r="A99" s="26"/>
      <c r="B99" s="4"/>
      <c r="C99" s="4"/>
      <c r="D99" s="4"/>
      <c r="E99" s="4"/>
      <c r="F99" s="4"/>
      <c r="G99" s="4"/>
      <c r="H99" s="4"/>
      <c r="I99" s="4"/>
      <c r="J99" s="4"/>
    </row>
    <row r="100" spans="1:10" ht="15" customHeight="1" x14ac:dyDescent="0.25">
      <c r="A100" s="26" t="s">
        <v>370</v>
      </c>
      <c r="B100" s="4"/>
      <c r="C100" s="4"/>
      <c r="D100" s="4"/>
      <c r="E100" s="4"/>
      <c r="F100" s="4"/>
      <c r="G100" s="4"/>
      <c r="H100" s="4"/>
      <c r="I100" s="4"/>
      <c r="J100" s="31"/>
    </row>
    <row r="101" spans="1:10" x14ac:dyDescent="0.25">
      <c r="A101" s="4" t="s">
        <v>359</v>
      </c>
      <c r="B101" s="4"/>
      <c r="C101" s="4"/>
      <c r="D101" s="4"/>
      <c r="E101" s="146"/>
      <c r="F101" s="4"/>
      <c r="I101" s="143" t="b">
        <v>0</v>
      </c>
      <c r="J101" s="147"/>
    </row>
    <row r="102" spans="1:10" ht="31.5" customHeight="1" x14ac:dyDescent="0.25">
      <c r="A102" s="156" t="s">
        <v>371</v>
      </c>
      <c r="B102" s="156"/>
      <c r="C102" s="156"/>
      <c r="D102" s="156"/>
      <c r="E102" s="156"/>
      <c r="F102" s="156"/>
      <c r="I102" s="148" t="b">
        <v>0</v>
      </c>
      <c r="J102" s="49"/>
    </row>
    <row r="103" spans="1:10" x14ac:dyDescent="0.25">
      <c r="A103" s="215" t="s">
        <v>372</v>
      </c>
      <c r="B103" s="215"/>
      <c r="C103" s="215"/>
      <c r="D103" s="215"/>
      <c r="E103" s="215"/>
      <c r="F103" s="215"/>
      <c r="I103" s="63" t="b">
        <v>0</v>
      </c>
    </row>
    <row r="104" spans="1:10" x14ac:dyDescent="0.25">
      <c r="A104" s="149"/>
      <c r="B104" s="150"/>
      <c r="C104" s="150"/>
      <c r="D104" s="150"/>
      <c r="E104" s="150"/>
      <c r="F104" s="150"/>
      <c r="I104" s="63"/>
      <c r="J104" s="49"/>
    </row>
    <row r="105" spans="1:10" x14ac:dyDescent="0.25">
      <c r="A105" t="s">
        <v>224</v>
      </c>
    </row>
    <row r="106" spans="1:10" ht="82.5" customHeight="1" x14ac:dyDescent="0.25">
      <c r="A106" s="217"/>
      <c r="B106" s="217"/>
      <c r="C106" s="217"/>
      <c r="D106" s="217"/>
      <c r="E106" s="217"/>
      <c r="F106" s="217"/>
      <c r="G106" s="217"/>
      <c r="H106" s="217"/>
      <c r="I106" s="217"/>
      <c r="J106" s="217"/>
    </row>
    <row r="107" spans="1:10" x14ac:dyDescent="0.25">
      <c r="A107" s="151"/>
      <c r="B107" s="151"/>
      <c r="C107" s="151"/>
      <c r="D107" s="151"/>
      <c r="E107" s="151"/>
      <c r="F107" s="151"/>
      <c r="G107" s="151"/>
      <c r="H107" s="151"/>
      <c r="I107" s="151"/>
      <c r="J107" s="151"/>
    </row>
    <row r="108" spans="1:10" ht="30" customHeight="1" x14ac:dyDescent="0.4">
      <c r="A108" s="218" t="s">
        <v>252</v>
      </c>
      <c r="B108" s="218"/>
      <c r="C108" s="218"/>
      <c r="D108" s="50">
        <f>J43</f>
        <v>0</v>
      </c>
      <c r="E108" s="218" t="s">
        <v>253</v>
      </c>
      <c r="F108" s="218"/>
      <c r="I108" s="148"/>
    </row>
    <row r="110" spans="1:10" x14ac:dyDescent="0.25">
      <c r="A110" s="218" t="s">
        <v>225</v>
      </c>
      <c r="B110" s="218"/>
      <c r="C110" s="218"/>
    </row>
    <row r="111" spans="1:10" x14ac:dyDescent="0.25">
      <c r="A111" s="219" t="str">
        <f ca="1">IF(AND(I108=TRUE, G72=TRUE, J43&gt;0), IF(A111="", TODAY(), A111), "")</f>
        <v/>
      </c>
      <c r="B111" s="219"/>
      <c r="C111" s="219"/>
    </row>
    <row r="113" spans="1:10" ht="45" customHeight="1" x14ac:dyDescent="0.25"/>
    <row r="118" spans="1:10" ht="45" customHeight="1" x14ac:dyDescent="0.25">
      <c r="B118" s="266"/>
      <c r="C118" s="267"/>
      <c r="D118" s="267"/>
      <c r="H118" s="209" t="s">
        <v>365</v>
      </c>
      <c r="I118" s="210"/>
      <c r="J118" s="210"/>
    </row>
    <row r="120" spans="1:10" ht="15.75" thickBot="1" x14ac:dyDescent="0.3">
      <c r="A120" s="152"/>
      <c r="B120" s="152"/>
      <c r="C120" s="152"/>
      <c r="D120" s="152"/>
      <c r="E120" s="152"/>
      <c r="F120" s="152"/>
      <c r="G120" s="152"/>
      <c r="H120" s="152"/>
      <c r="I120" s="152"/>
      <c r="J120" s="152"/>
    </row>
    <row r="121" spans="1:10" ht="15.75" thickTop="1" x14ac:dyDescent="0.25"/>
  </sheetData>
  <sheetProtection algorithmName="SHA-512" hashValue="cGBOoMvaHD8ukEK9KJzMvdzRszb0HgpSviwocDtL5V22C2YPnsNl2GgEbIJWB4QNxYNJOcUmj3GfEC/vKYPoSg==" saltValue="Yv96kOqtB8TwfPrWgoGAuA==" spinCount="100000" sheet="1" objects="1" scenarios="1"/>
  <protectedRanges>
    <protectedRange algorithmName="SHA-512" hashValue="jFe6GIzzF9JTfuKM3gVhecgGqu/O6ZxeILBodQp1EH32vXX00KEKIdXmE0fpTQcqMV2uaCb4vlQCycJJtpcBHw==" saltValue="Sx2rphqv6kkoThaiT8OMqg==" spinCount="100000" sqref="G8:H29 G33:H39 G42 B52 G54:H60 G64 G66 G68" name="ApplicantRange3"/>
    <protectedRange algorithmName="SHA-512" hashValue="4/mVSrNpcH7wxS0uRJR4xOjSNTRADt+l5hDgjWmQXC669LyGpUELIgoNQlvVpHzUxE4zRSNRNsa/1rq5sMcveA==" saltValue="gYOewBMlfIdTGnnxclfZhA==" spinCount="100000" sqref="J8:J29 J33:J39 J42" name="URA Range 3"/>
    <protectedRange algorithmName="SHA-512" hashValue="0pMSXlvNw3GVUK4HVTJGWKRn/mnITARVO8SC3do38RS78Qo09R5sx0Uie7v74pqUYpuPWgQx4pOC59pldSZbXQ==" saltValue="g72u2cYiBMIIOZd4aYAP0w==" spinCount="100000" sqref="E101 I102:I104 I108" name="URA Range 2_1"/>
  </protectedRanges>
  <mergeCells count="121">
    <mergeCell ref="A10:C10"/>
    <mergeCell ref="G10:H10"/>
    <mergeCell ref="A11:C11"/>
    <mergeCell ref="G11:H11"/>
    <mergeCell ref="A12:C12"/>
    <mergeCell ref="G12:H12"/>
    <mergeCell ref="A7:C7"/>
    <mergeCell ref="G7:H7"/>
    <mergeCell ref="A8:C8"/>
    <mergeCell ref="G8:H8"/>
    <mergeCell ref="A9:C9"/>
    <mergeCell ref="G9:H9"/>
    <mergeCell ref="A16:C16"/>
    <mergeCell ref="G16:H16"/>
    <mergeCell ref="A17:C17"/>
    <mergeCell ref="G17:H17"/>
    <mergeCell ref="A18:C18"/>
    <mergeCell ref="G18:H18"/>
    <mergeCell ref="A13:C13"/>
    <mergeCell ref="G13:H13"/>
    <mergeCell ref="A14:C14"/>
    <mergeCell ref="G14:H14"/>
    <mergeCell ref="A15:C15"/>
    <mergeCell ref="G15:H15"/>
    <mergeCell ref="A22:C22"/>
    <mergeCell ref="G22:H22"/>
    <mergeCell ref="A23:C23"/>
    <mergeCell ref="G23:H23"/>
    <mergeCell ref="A24:C24"/>
    <mergeCell ref="G24:H24"/>
    <mergeCell ref="A19:C19"/>
    <mergeCell ref="G19:H19"/>
    <mergeCell ref="A20:C20"/>
    <mergeCell ref="G20:H20"/>
    <mergeCell ref="A21:C21"/>
    <mergeCell ref="G21:H21"/>
    <mergeCell ref="A28:C28"/>
    <mergeCell ref="G28:H28"/>
    <mergeCell ref="A29:C29"/>
    <mergeCell ref="G29:H29"/>
    <mergeCell ref="A30:D30"/>
    <mergeCell ref="G30:H30"/>
    <mergeCell ref="A25:C25"/>
    <mergeCell ref="G25:H25"/>
    <mergeCell ref="A26:C26"/>
    <mergeCell ref="G26:H26"/>
    <mergeCell ref="A27:C27"/>
    <mergeCell ref="G27:H27"/>
    <mergeCell ref="A35:D35"/>
    <mergeCell ref="G35:H35"/>
    <mergeCell ref="A36:D36"/>
    <mergeCell ref="G36:H36"/>
    <mergeCell ref="A37:D37"/>
    <mergeCell ref="G37:H37"/>
    <mergeCell ref="A32:D32"/>
    <mergeCell ref="G32:H32"/>
    <mergeCell ref="A33:D33"/>
    <mergeCell ref="G33:H33"/>
    <mergeCell ref="A34:D34"/>
    <mergeCell ref="G34:H34"/>
    <mergeCell ref="A42:D42"/>
    <mergeCell ref="G42:H42"/>
    <mergeCell ref="A44:D44"/>
    <mergeCell ref="G44:H44"/>
    <mergeCell ref="E47:F47"/>
    <mergeCell ref="E48:F48"/>
    <mergeCell ref="A38:D38"/>
    <mergeCell ref="G38:H38"/>
    <mergeCell ref="A39:D39"/>
    <mergeCell ref="G39:H39"/>
    <mergeCell ref="A40:D40"/>
    <mergeCell ref="G40:H40"/>
    <mergeCell ref="A55:F55"/>
    <mergeCell ref="G55:H55"/>
    <mergeCell ref="A56:F56"/>
    <mergeCell ref="G56:H56"/>
    <mergeCell ref="A57:F57"/>
    <mergeCell ref="G57:H57"/>
    <mergeCell ref="E49:F49"/>
    <mergeCell ref="B52:C52"/>
    <mergeCell ref="D52:E52"/>
    <mergeCell ref="G53:H53"/>
    <mergeCell ref="A54:F54"/>
    <mergeCell ref="G54:H54"/>
    <mergeCell ref="A64:F64"/>
    <mergeCell ref="G64:H64"/>
    <mergeCell ref="A66:F66"/>
    <mergeCell ref="G66:H66"/>
    <mergeCell ref="A68:F68"/>
    <mergeCell ref="G68:H69"/>
    <mergeCell ref="A69:C69"/>
    <mergeCell ref="D69:F69"/>
    <mergeCell ref="A58:F58"/>
    <mergeCell ref="G58:H58"/>
    <mergeCell ref="A59:F59"/>
    <mergeCell ref="G59:H59"/>
    <mergeCell ref="A60:F60"/>
    <mergeCell ref="G60:H60"/>
    <mergeCell ref="A87:C87"/>
    <mergeCell ref="A88:D88"/>
    <mergeCell ref="A89:C89"/>
    <mergeCell ref="A91:J91"/>
    <mergeCell ref="A71:C71"/>
    <mergeCell ref="A72:C72"/>
    <mergeCell ref="A78:C78"/>
    <mergeCell ref="A79:C79"/>
    <mergeCell ref="G79:I79"/>
    <mergeCell ref="A80:C80"/>
    <mergeCell ref="G80:I80"/>
    <mergeCell ref="B118:D118"/>
    <mergeCell ref="H118:J118"/>
    <mergeCell ref="A94:D94"/>
    <mergeCell ref="A102:F102"/>
    <mergeCell ref="A103:F103"/>
    <mergeCell ref="A106:J106"/>
    <mergeCell ref="A108:C108"/>
    <mergeCell ref="E108:F108"/>
    <mergeCell ref="A110:C110"/>
    <mergeCell ref="A111:C111"/>
    <mergeCell ref="A97:F97"/>
    <mergeCell ref="A98:F98"/>
  </mergeCells>
  <conditionalFormatting sqref="A87:C87">
    <cfRule type="expression" dxfId="67" priority="36">
      <formula>IF(ISBLANK(SecConsult), 1, 0)</formula>
    </cfRule>
  </conditionalFormatting>
  <conditionalFormatting sqref="A54:F56">
    <cfRule type="expression" dxfId="66" priority="98">
      <formula>IF($G$44&gt;0, 1, 0)</formula>
    </cfRule>
    <cfRule type="expression" priority="95" stopIfTrue="1">
      <formula>IF($G54=TRUE, 1, 0)</formula>
    </cfRule>
  </conditionalFormatting>
  <conditionalFormatting sqref="A57:F57">
    <cfRule type="expression" dxfId="64" priority="107" stopIfTrue="1">
      <formula>IF(AND($G$40&gt;0, $G57=TRUE), 1, 0)</formula>
    </cfRule>
    <cfRule type="expression" dxfId="63" priority="108">
      <formula>IF($G$40&gt;0, 1, 0)</formula>
    </cfRule>
  </conditionalFormatting>
  <conditionalFormatting sqref="A58:F58">
    <cfRule type="expression" dxfId="62" priority="106">
      <formula>IF($G$42&gt;0, 1, 0)</formula>
    </cfRule>
    <cfRule type="expression" dxfId="61" priority="105" stopIfTrue="1">
      <formula>IF(AND($G$42&gt;0, $G$58=TRUE), 1, 0)</formula>
    </cfRule>
  </conditionalFormatting>
  <conditionalFormatting sqref="A59:F59">
    <cfRule type="expression" dxfId="60" priority="100" stopIfTrue="1">
      <formula>IF(AND($B$52=TRUE, $G59=TRUE), 1, 0)</formula>
    </cfRule>
  </conditionalFormatting>
  <conditionalFormatting sqref="A59:F60">
    <cfRule type="expression" dxfId="59" priority="102">
      <formula>IF($B$52=TRUE, 1, 0)</formula>
    </cfRule>
    <cfRule type="expression" dxfId="58" priority="101">
      <formula>IF($B$52=FALSE, 1, 0)</formula>
    </cfRule>
  </conditionalFormatting>
  <conditionalFormatting sqref="A60:F60">
    <cfRule type="expression" priority="99" stopIfTrue="1">
      <formula>IF(AND($B$52=TRUE, $G60=TRUE), 1, 0)</formula>
    </cfRule>
  </conditionalFormatting>
  <conditionalFormatting sqref="A64:F64">
    <cfRule type="expression" priority="77" stopIfTrue="1">
      <formula>IF($G$64=TRUE, 1, 0)</formula>
    </cfRule>
    <cfRule type="expression" dxfId="57" priority="78">
      <formula>IF($G$44&gt;0, 1, 0)</formula>
    </cfRule>
  </conditionalFormatting>
  <conditionalFormatting sqref="A66:F66">
    <cfRule type="expression" dxfId="56" priority="74">
      <formula>IF($G$44&gt;0, 1, 0)</formula>
    </cfRule>
    <cfRule type="expression" priority="73" stopIfTrue="1">
      <formula>IF($G$66=TRUE, 1, 0)</formula>
    </cfRule>
  </conditionalFormatting>
  <conditionalFormatting sqref="A68:F69">
    <cfRule type="expression" dxfId="55" priority="70">
      <formula>IF($G$44&gt;0, 1, 0)</formula>
    </cfRule>
    <cfRule type="expression" dxfId="54" priority="69" stopIfTrue="1">
      <formula>IF($G$68=TRUE, 1, 0)</formula>
    </cfRule>
  </conditionalFormatting>
  <conditionalFormatting sqref="A102:H102">
    <cfRule type="expression" dxfId="53" priority="5" stopIfTrue="1">
      <formula>IF(AND($I$104=TRUE, $G$73=TRUE, $G$42&gt;0), 1, 0)</formula>
    </cfRule>
    <cfRule type="expression" priority="17" stopIfTrue="1">
      <formula>IF(AND($G$73=TRUE, $I$103=TRUE), 1, 0)</formula>
    </cfRule>
    <cfRule type="expression" dxfId="52" priority="18">
      <formula>IF(AND($G$73=TRUE, $G$44&gt;0), 1, 0)</formula>
    </cfRule>
  </conditionalFormatting>
  <conditionalFormatting sqref="A103:H103">
    <cfRule type="expression" dxfId="51" priority="24">
      <formula>IF($G$42=0, 1, 0)</formula>
    </cfRule>
    <cfRule type="expression" dxfId="50" priority="8" stopIfTrue="1">
      <formula>IF(AND($G$42&gt;0, $G$73=TRUE, $I$103=TRUE), 1, 0)</formula>
    </cfRule>
    <cfRule type="expression" priority="22" stopIfTrue="1">
      <formula>IF(AND($G$42&gt;0, $I$104=TRUE), 1, 0)</formula>
    </cfRule>
    <cfRule type="expression" dxfId="49" priority="23">
      <formula>IF(AND($G$42&gt;0, $G$73=TRUE), 1, 0)</formula>
    </cfRule>
  </conditionalFormatting>
  <conditionalFormatting sqref="A108:H108">
    <cfRule type="expression" dxfId="48" priority="13">
      <formula>IF(AND($I$103=TRUE, #REF!=TRUE, $G$73=TRUE, $G$44&gt;0), 1, 0)</formula>
    </cfRule>
    <cfRule type="expression" dxfId="47" priority="3" stopIfTrue="1">
      <formula>IF(AND($I$104=TRUE, $G$73=TRUE, $G$42&gt;0), 1, 0)</formula>
    </cfRule>
    <cfRule type="expression" priority="12" stopIfTrue="1">
      <formula>IF($I$109=TRUE, 1, 0)</formula>
    </cfRule>
  </conditionalFormatting>
  <conditionalFormatting sqref="B52:C52">
    <cfRule type="expression" dxfId="46" priority="103">
      <formula>IF($B52=TRUE, 1, 0)</formula>
    </cfRule>
    <cfRule type="expression" dxfId="45" priority="104">
      <formula>IF($B52=FALSE, 1, 0)</formula>
    </cfRule>
  </conditionalFormatting>
  <conditionalFormatting sqref="D52:E52">
    <cfRule type="expression" priority="109" stopIfTrue="1">
      <formula>IF($B$52=TRUE, 1, 0)</formula>
    </cfRule>
    <cfRule type="expression" dxfId="44" priority="110">
      <formula>IF($B$52=FALSE, 1, 0)</formula>
    </cfRule>
  </conditionalFormatting>
  <conditionalFormatting sqref="E47:F47">
    <cfRule type="expression" dxfId="43" priority="37">
      <formula>IF(ISBLANK(SecConsult), 1, 0)</formula>
    </cfRule>
  </conditionalFormatting>
  <conditionalFormatting sqref="G8:H29 G33:H39 G42">
    <cfRule type="expression" dxfId="41" priority="111" stopIfTrue="1">
      <formula>IF(SUM(F8-G8)&lt;0, 1, 0)</formula>
    </cfRule>
    <cfRule type="expression" priority="112" stopIfTrue="1">
      <formula>NOT(ISBLANK($G8))</formula>
    </cfRule>
  </conditionalFormatting>
  <conditionalFormatting sqref="G54:H56">
    <cfRule type="expression" dxfId="39" priority="96" stopIfTrue="1">
      <formula>IF($G54=TRUE, 1, 0)</formula>
    </cfRule>
    <cfRule type="expression" dxfId="38" priority="97">
      <formula>IF($G$44&gt;0, 1, 0)</formula>
    </cfRule>
  </conditionalFormatting>
  <conditionalFormatting sqref="G57:H57">
    <cfRule type="expression" dxfId="36" priority="91" stopIfTrue="1">
      <formula>IF($G$57=TRUE, 1, 0)</formula>
    </cfRule>
    <cfRule type="expression" dxfId="35" priority="92">
      <formula>IF($G$40&gt;0, 1, 0)</formula>
    </cfRule>
  </conditionalFormatting>
  <conditionalFormatting sqref="G58:H58">
    <cfRule type="expression" dxfId="34" priority="90">
      <formula>IF($G$42&gt;0, 1, 0)</formula>
    </cfRule>
    <cfRule type="expression" dxfId="33" priority="89" stopIfTrue="1">
      <formula>IF($G$58=TRUE, 1, 0)</formula>
    </cfRule>
  </conditionalFormatting>
  <conditionalFormatting sqref="G59:H60">
    <cfRule type="expression" dxfId="32" priority="93" stopIfTrue="1">
      <formula>IF($G59=TRUE, 1, 0)</formula>
    </cfRule>
    <cfRule type="expression" dxfId="31" priority="94">
      <formula>IF($B$52=TRUE, 1, 0)</formula>
    </cfRule>
  </conditionalFormatting>
  <conditionalFormatting sqref="G64:H64">
    <cfRule type="expression" dxfId="30" priority="76">
      <formula>IF($G$44&gt;0, 1, 0)</formula>
    </cfRule>
    <cfRule type="expression" dxfId="29" priority="75" stopIfTrue="1">
      <formula>IF($G$64=TRUE, 1, 0)</formula>
    </cfRule>
  </conditionalFormatting>
  <conditionalFormatting sqref="G66:H66">
    <cfRule type="expression" dxfId="28" priority="71" stopIfTrue="1">
      <formula>IF($G$66=TRUE, 1, 0)</formula>
    </cfRule>
    <cfRule type="expression" dxfId="27" priority="72">
      <formula>IF($G$44&gt;0, 1, 0)</formula>
    </cfRule>
  </conditionalFormatting>
  <conditionalFormatting sqref="G68:H69">
    <cfRule type="expression" dxfId="26" priority="68">
      <formula>IF($G$44&gt;0, 1, 0)</formula>
    </cfRule>
    <cfRule type="expression" dxfId="25" priority="67" stopIfTrue="1">
      <formula>IF($G$68=TRUE, 1, 0)</formula>
    </cfRule>
  </conditionalFormatting>
  <conditionalFormatting sqref="I54:I56">
    <cfRule type="expression" dxfId="24" priority="79" stopIfTrue="1">
      <formula>IF($I54=TRUE, 1, 0)</formula>
    </cfRule>
    <cfRule type="expression" dxfId="23" priority="80">
      <formula>IF(AND($G$44&gt;0, $G54=TRUE), 1, 0)</formula>
    </cfRule>
  </conditionalFormatting>
  <conditionalFormatting sqref="I57">
    <cfRule type="expression" dxfId="22" priority="87" stopIfTrue="1">
      <formula>IF($I$57=TRUE, 1, 0)</formula>
    </cfRule>
    <cfRule type="expression" dxfId="21" priority="88">
      <formula>IF(AND($G$40&gt;0, $G$57=TRUE), 1, 0)</formula>
    </cfRule>
  </conditionalFormatting>
  <conditionalFormatting sqref="I58">
    <cfRule type="expression" dxfId="20" priority="85" stopIfTrue="1">
      <formula>IF($I$58=TRUE, 1, 0)</formula>
    </cfRule>
    <cfRule type="expression" dxfId="19" priority="86">
      <formula>IF(AND($G$42&gt;0, $G$58=TRUE), 1, 0)</formula>
    </cfRule>
  </conditionalFormatting>
  <conditionalFormatting sqref="I59">
    <cfRule type="expression" dxfId="18" priority="83" stopIfTrue="1">
      <formula>IF($I$59=TRUE, 1, 0)</formula>
    </cfRule>
    <cfRule type="expression" dxfId="17" priority="84">
      <formula>IF(AND($B$52=TRUE, $G$59=TRUE), 1, 0)</formula>
    </cfRule>
  </conditionalFormatting>
  <conditionalFormatting sqref="I60">
    <cfRule type="expression" dxfId="16" priority="81" stopIfTrue="1">
      <formula>IF($I$60=TRUE, 1, 0)</formula>
    </cfRule>
    <cfRule type="expression" dxfId="15" priority="82">
      <formula>IF(AND($B$52=TRUE, $G$60=TRUE), 1, 0)</formula>
    </cfRule>
  </conditionalFormatting>
  <conditionalFormatting sqref="I96">
    <cfRule type="expression" dxfId="14" priority="2">
      <formula>IF(AND($G$73=TRUE, $I$97=FALSE), 1, 0)</formula>
    </cfRule>
    <cfRule type="expression" priority="1" stopIfTrue="1">
      <formula>IF($I$97=TRUE, 1, 0)</formula>
    </cfRule>
  </conditionalFormatting>
  <conditionalFormatting sqref="I102">
    <cfRule type="expression" dxfId="13" priority="16">
      <formula>IF(OR($G$73=FALSE, $G$44=0), 1, 0)</formula>
    </cfRule>
    <cfRule type="expression" dxfId="12" priority="15">
      <formula>IF(AND($G$73=TRUE, $G$44&gt;0), 1, 0)</formula>
    </cfRule>
    <cfRule type="expression" dxfId="11" priority="14" stopIfTrue="1">
      <formula>IF($I$103=TRUE, 1, 0)</formula>
    </cfRule>
    <cfRule type="expression" dxfId="10" priority="6" stopIfTrue="1">
      <formula>IF(AND($I$104=TRUE, $G$73=TRUE, $G$42&gt;0), 1, 0)</formula>
    </cfRule>
  </conditionalFormatting>
  <conditionalFormatting sqref="I103">
    <cfRule type="expression" dxfId="9" priority="20">
      <formula>IF(AND($G$42&gt;0, $G$73=TRUE), 1, 0)</formula>
    </cfRule>
    <cfRule type="expression" dxfId="8" priority="7" stopIfTrue="1">
      <formula>IF(AND($G$42&gt;0, $G$73=TRUE, $I$103=TRUE), 1, 0)</formula>
    </cfRule>
    <cfRule type="expression" dxfId="7" priority="21">
      <formula>IF($G$42=0, 1, 0)</formula>
    </cfRule>
    <cfRule type="expression" dxfId="6" priority="19" stopIfTrue="1">
      <formula>IF($I$104=TRUE, 1, 0)</formula>
    </cfRule>
  </conditionalFormatting>
  <conditionalFormatting sqref="I108">
    <cfRule type="expression" dxfId="5" priority="10">
      <formula>IF(AND($I$103=TRUE, #REF!=TRUE, $G$44&gt;0, $G$73=TRUE), 1, 0)</formula>
    </cfRule>
    <cfRule type="expression" dxfId="4" priority="11">
      <formula>IF(OR($I$103=FALSE, #REF!=FALSE, $G$73=FALSE, $G$44=0), 1, 0)</formula>
    </cfRule>
    <cfRule type="expression" dxfId="3" priority="9" stopIfTrue="1">
      <formula>IF($I$109=TRUE, 1,0)</formula>
    </cfRule>
    <cfRule type="expression" dxfId="2" priority="4" stopIfTrue="1">
      <formula>IF(AND($I$104=TRUE, $G$73=TRUE, $G$42&gt;0), 1, 0)</formula>
    </cfRule>
  </conditionalFormatting>
  <conditionalFormatting sqref="J8:J29 J33:J39 J42">
    <cfRule type="expression" dxfId="1" priority="38" stopIfTrue="1">
      <formula>IF($J8&gt;$G$8, 1, 0)</formula>
    </cfRule>
    <cfRule type="expression" priority="114" stopIfTrue="1">
      <formula>NOT(ISBLANK($J8))</formula>
    </cfRule>
    <cfRule type="expression" dxfId="0" priority="115">
      <formula>IF(AND(NOT(ISBLANK($G8)), $G8&lt;&gt;0), 1, 0)</formula>
    </cfRule>
  </conditionalFormatting>
  <dataValidations count="2">
    <dataValidation type="decimal" errorStyle="information" allowBlank="1" showInputMessage="1" showErrorMessage="1" errorTitle="Incorrect Input" error="Please enter a number." sqref="J8:J29 J33:J39 J42 G42:H42 G33:H39 G8:H29" xr:uid="{00000000-0002-0000-0900-000001000000}">
      <formula1>0</formula1>
      <formula2>100000000</formula2>
    </dataValidation>
    <dataValidation type="date" errorStyle="information" allowBlank="1" showInputMessage="1" showErrorMessage="1" errorTitle="Incorrect Input" error="Please enter a date only." sqref="E101" xr:uid="{B081E63D-57A8-40ED-86B8-184B417170DC}">
      <formula1>42736</formula1>
      <formula2>73415</formula2>
    </dataValidation>
  </dataValidations>
  <pageMargins left="0.7" right="0.7" top="0.75" bottom="0.75" header="0.3" footer="0.3"/>
  <pageSetup paperSize="9" orientation="portrait" r:id="rId1"/>
  <headerFooter>
    <oddHeader>&amp;L&amp;"Gadugi,Regular"&amp;9Claim 5&amp;R&amp;"Gadugi,Italic"&amp;9TES Forms
TES 2 Disbursement Application</oddHeader>
    <oddFooter>&amp;L&amp;"Gadugi,Regular"&amp;8v1.5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133350</xdr:colOff>
                    <xdr:row>51</xdr:row>
                    <xdr:rowOff>0</xdr:rowOff>
                  </from>
                  <to>
                    <xdr:col>2</xdr:col>
                    <xdr:colOff>133350</xdr:colOff>
                    <xdr:row>52</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6</xdr:col>
                    <xdr:colOff>266700</xdr:colOff>
                    <xdr:row>52</xdr:row>
                    <xdr:rowOff>523875</xdr:rowOff>
                  </from>
                  <to>
                    <xdr:col>6</xdr:col>
                    <xdr:colOff>485775</xdr:colOff>
                    <xdr:row>54</xdr:row>
                    <xdr:rowOff>9525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6</xdr:col>
                    <xdr:colOff>266700</xdr:colOff>
                    <xdr:row>54</xdr:row>
                    <xdr:rowOff>0</xdr:rowOff>
                  </from>
                  <to>
                    <xdr:col>6</xdr:col>
                    <xdr:colOff>466725</xdr:colOff>
                    <xdr:row>55</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6</xdr:col>
                    <xdr:colOff>266700</xdr:colOff>
                    <xdr:row>54</xdr:row>
                    <xdr:rowOff>180975</xdr:rowOff>
                  </from>
                  <to>
                    <xdr:col>6</xdr:col>
                    <xdr:colOff>495300</xdr:colOff>
                    <xdr:row>56</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6</xdr:col>
                    <xdr:colOff>257175</xdr:colOff>
                    <xdr:row>63</xdr:row>
                    <xdr:rowOff>180975</xdr:rowOff>
                  </from>
                  <to>
                    <xdr:col>6</xdr:col>
                    <xdr:colOff>485775</xdr:colOff>
                    <xdr:row>63</xdr:row>
                    <xdr:rowOff>381000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6</xdr:col>
                    <xdr:colOff>257175</xdr:colOff>
                    <xdr:row>65</xdr:row>
                    <xdr:rowOff>200025</xdr:rowOff>
                  </from>
                  <to>
                    <xdr:col>6</xdr:col>
                    <xdr:colOff>485775</xdr:colOff>
                    <xdr:row>65</xdr:row>
                    <xdr:rowOff>409575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6</xdr:col>
                    <xdr:colOff>266700</xdr:colOff>
                    <xdr:row>56</xdr:row>
                    <xdr:rowOff>0</xdr:rowOff>
                  </from>
                  <to>
                    <xdr:col>6</xdr:col>
                    <xdr:colOff>504825</xdr:colOff>
                    <xdr:row>57</xdr:row>
                    <xdr:rowOff>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6</xdr:col>
                    <xdr:colOff>266700</xdr:colOff>
                    <xdr:row>57</xdr:row>
                    <xdr:rowOff>76200</xdr:rowOff>
                  </from>
                  <to>
                    <xdr:col>6</xdr:col>
                    <xdr:colOff>476250</xdr:colOff>
                    <xdr:row>57</xdr:row>
                    <xdr:rowOff>295275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6</xdr:col>
                    <xdr:colOff>266700</xdr:colOff>
                    <xdr:row>57</xdr:row>
                    <xdr:rowOff>371475</xdr:rowOff>
                  </from>
                  <to>
                    <xdr:col>6</xdr:col>
                    <xdr:colOff>495300</xdr:colOff>
                    <xdr:row>59</xdr:row>
                    <xdr:rowOff>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6</xdr:col>
                    <xdr:colOff>266700</xdr:colOff>
                    <xdr:row>58</xdr:row>
                    <xdr:rowOff>180975</xdr:rowOff>
                  </from>
                  <to>
                    <xdr:col>6</xdr:col>
                    <xdr:colOff>495300</xdr:colOff>
                    <xdr:row>60</xdr:row>
                    <xdr:rowOff>9525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8</xdr:col>
                    <xdr:colOff>266700</xdr:colOff>
                    <xdr:row>52</xdr:row>
                    <xdr:rowOff>523875</xdr:rowOff>
                  </from>
                  <to>
                    <xdr:col>8</xdr:col>
                    <xdr:colOff>485775</xdr:colOff>
                    <xdr:row>54</xdr:row>
                    <xdr:rowOff>9525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8</xdr:col>
                    <xdr:colOff>266700</xdr:colOff>
                    <xdr:row>53</xdr:row>
                    <xdr:rowOff>180975</xdr:rowOff>
                  </from>
                  <to>
                    <xdr:col>8</xdr:col>
                    <xdr:colOff>495300</xdr:colOff>
                    <xdr:row>55</xdr:row>
                    <xdr:rowOff>9525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8</xdr:col>
                    <xdr:colOff>266700</xdr:colOff>
                    <xdr:row>54</xdr:row>
                    <xdr:rowOff>180975</xdr:rowOff>
                  </from>
                  <to>
                    <xdr:col>8</xdr:col>
                    <xdr:colOff>476250</xdr:colOff>
                    <xdr:row>56</xdr:row>
                    <xdr:rowOff>9525</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8</xdr:col>
                    <xdr:colOff>266700</xdr:colOff>
                    <xdr:row>55</xdr:row>
                    <xdr:rowOff>171450</xdr:rowOff>
                  </from>
                  <to>
                    <xdr:col>8</xdr:col>
                    <xdr:colOff>495300</xdr:colOff>
                    <xdr:row>57</xdr:row>
                    <xdr:rowOff>19050</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8</xdr:col>
                    <xdr:colOff>266700</xdr:colOff>
                    <xdr:row>57</xdr:row>
                    <xdr:rowOff>95250</xdr:rowOff>
                  </from>
                  <to>
                    <xdr:col>8</xdr:col>
                    <xdr:colOff>457200</xdr:colOff>
                    <xdr:row>57</xdr:row>
                    <xdr:rowOff>285750</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8</xdr:col>
                    <xdr:colOff>266700</xdr:colOff>
                    <xdr:row>57</xdr:row>
                    <xdr:rowOff>371475</xdr:rowOff>
                  </from>
                  <to>
                    <xdr:col>8</xdr:col>
                    <xdr:colOff>495300</xdr:colOff>
                    <xdr:row>59</xdr:row>
                    <xdr:rowOff>0</xdr:rowOff>
                  </to>
                </anchor>
              </controlPr>
            </control>
          </mc:Choice>
        </mc:AlternateContent>
        <mc:AlternateContent xmlns:mc="http://schemas.openxmlformats.org/markup-compatibility/2006">
          <mc:Choice Requires="x14">
            <control shapeId="19473" r:id="rId20" name="Check Box 17">
              <controlPr defaultSize="0" autoFill="0" autoLine="0" autoPict="0">
                <anchor moveWithCells="1">
                  <from>
                    <xdr:col>8</xdr:col>
                    <xdr:colOff>266700</xdr:colOff>
                    <xdr:row>58</xdr:row>
                    <xdr:rowOff>180975</xdr:rowOff>
                  </from>
                  <to>
                    <xdr:col>8</xdr:col>
                    <xdr:colOff>476250</xdr:colOff>
                    <xdr:row>60</xdr:row>
                    <xdr:rowOff>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6</xdr:col>
                    <xdr:colOff>257175</xdr:colOff>
                    <xdr:row>67</xdr:row>
                    <xdr:rowOff>95250</xdr:rowOff>
                  </from>
                  <to>
                    <xdr:col>6</xdr:col>
                    <xdr:colOff>476250</xdr:colOff>
                    <xdr:row>68</xdr:row>
                    <xdr:rowOff>114300</xdr:rowOff>
                  </to>
                </anchor>
              </controlPr>
            </control>
          </mc:Choice>
        </mc:AlternateContent>
        <mc:AlternateContent xmlns:mc="http://schemas.openxmlformats.org/markup-compatibility/2006">
          <mc:Choice Requires="x14">
            <control shapeId="19476" r:id="rId22" name="Check Box 20">
              <controlPr defaultSize="0" autoFill="0" autoLine="0" autoPict="0">
                <anchor moveWithCells="1">
                  <from>
                    <xdr:col>8</xdr:col>
                    <xdr:colOff>247650</xdr:colOff>
                    <xdr:row>99</xdr:row>
                    <xdr:rowOff>171450</xdr:rowOff>
                  </from>
                  <to>
                    <xdr:col>8</xdr:col>
                    <xdr:colOff>457200</xdr:colOff>
                    <xdr:row>100</xdr:row>
                    <xdr:rowOff>180975</xdr:rowOff>
                  </to>
                </anchor>
              </controlPr>
            </control>
          </mc:Choice>
        </mc:AlternateContent>
        <mc:AlternateContent xmlns:mc="http://schemas.openxmlformats.org/markup-compatibility/2006">
          <mc:Choice Requires="x14">
            <control shapeId="19479" r:id="rId23" name="Check Box 23">
              <controlPr defaultSize="0" autoFill="0" autoLine="0" autoPict="0">
                <anchor moveWithCells="1">
                  <from>
                    <xdr:col>8</xdr:col>
                    <xdr:colOff>257175</xdr:colOff>
                    <xdr:row>96</xdr:row>
                    <xdr:rowOff>123825</xdr:rowOff>
                  </from>
                  <to>
                    <xdr:col>8</xdr:col>
                    <xdr:colOff>466725</xdr:colOff>
                    <xdr:row>96</xdr:row>
                    <xdr:rowOff>381000</xdr:rowOff>
                  </to>
                </anchor>
              </controlPr>
            </control>
          </mc:Choice>
        </mc:AlternateContent>
        <mc:AlternateContent xmlns:mc="http://schemas.openxmlformats.org/markup-compatibility/2006">
          <mc:Choice Requires="x14">
            <control shapeId="19481" r:id="rId24" name="Check Box 25">
              <controlPr defaultSize="0" autoFill="0" autoLine="0" autoPict="0">
                <anchor moveWithCells="1">
                  <from>
                    <xdr:col>8</xdr:col>
                    <xdr:colOff>257175</xdr:colOff>
                    <xdr:row>94</xdr:row>
                    <xdr:rowOff>171450</xdr:rowOff>
                  </from>
                  <to>
                    <xdr:col>8</xdr:col>
                    <xdr:colOff>561975</xdr:colOff>
                    <xdr:row>96</xdr:row>
                    <xdr:rowOff>9525</xdr:rowOff>
                  </to>
                </anchor>
              </controlPr>
            </control>
          </mc:Choice>
        </mc:AlternateContent>
        <mc:AlternateContent xmlns:mc="http://schemas.openxmlformats.org/markup-compatibility/2006">
          <mc:Choice Requires="x14">
            <control shapeId="19482" r:id="rId25" name="Check Box 26">
              <controlPr defaultSize="0" autoFill="0" autoLine="0" autoPict="0">
                <anchor moveWithCells="1">
                  <from>
                    <xdr:col>8</xdr:col>
                    <xdr:colOff>257175</xdr:colOff>
                    <xdr:row>107</xdr:row>
                    <xdr:rowOff>85725</xdr:rowOff>
                  </from>
                  <to>
                    <xdr:col>8</xdr:col>
                    <xdr:colOff>504825</xdr:colOff>
                    <xdr:row>107</xdr:row>
                    <xdr:rowOff>333375</xdr:rowOff>
                  </to>
                </anchor>
              </controlPr>
            </control>
          </mc:Choice>
        </mc:AlternateContent>
        <mc:AlternateContent xmlns:mc="http://schemas.openxmlformats.org/markup-compatibility/2006">
          <mc:Choice Requires="x14">
            <control shapeId="19485" r:id="rId26" name="Check Box 29">
              <controlPr defaultSize="0" autoFill="0" autoLine="0" autoPict="0">
                <anchor moveWithCells="1">
                  <from>
                    <xdr:col>8</xdr:col>
                    <xdr:colOff>257175</xdr:colOff>
                    <xdr:row>97</xdr:row>
                    <xdr:rowOff>85725</xdr:rowOff>
                  </from>
                  <to>
                    <xdr:col>8</xdr:col>
                    <xdr:colOff>466725</xdr:colOff>
                    <xdr:row>97</xdr:row>
                    <xdr:rowOff>285750</xdr:rowOff>
                  </to>
                </anchor>
              </controlPr>
            </control>
          </mc:Choice>
        </mc:AlternateContent>
        <mc:AlternateContent xmlns:mc="http://schemas.openxmlformats.org/markup-compatibility/2006">
          <mc:Choice Requires="x14">
            <control shapeId="19487" r:id="rId27" name="Check Box 31">
              <controlPr defaultSize="0" autoFill="0" autoLine="0" autoPict="0">
                <anchor moveWithCells="1">
                  <from>
                    <xdr:col>8</xdr:col>
                    <xdr:colOff>247650</xdr:colOff>
                    <xdr:row>101</xdr:row>
                    <xdr:rowOff>114300</xdr:rowOff>
                  </from>
                  <to>
                    <xdr:col>8</xdr:col>
                    <xdr:colOff>504825</xdr:colOff>
                    <xdr:row>101</xdr:row>
                    <xdr:rowOff>333375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5" id="{4772DA69-005E-4414-9A92-11FC8DC21A1B}">
            <xm:f>IF('Project Particulars'!$G$19&lt;&gt;"Project Architect", 1, 0)</xm:f>
            <x14:dxf>
              <fill>
                <patternFill>
                  <bgColor theme="1" tint="0.24994659260841701"/>
                </patternFill>
              </fill>
            </x14:dxf>
          </x14:cfRule>
          <xm:sqref>A56:F56</xm:sqref>
        </x14:conditionalFormatting>
        <x14:conditionalFormatting xmlns:xm="http://schemas.microsoft.com/office/excel/2006/main">
          <x14:cfRule type="expression" priority="39" stopIfTrue="1" id="{DE22A3BB-41AD-464C-8349-3D229A8B4AAF}">
            <xm:f>IF('TES 2 - Reimbursement Claim 2'!$I8=0, 1, 0)</xm:f>
            <x14:dxf>
              <fill>
                <patternFill>
                  <bgColor theme="1" tint="0.34998626667073579"/>
                </patternFill>
              </fill>
            </x14:dxf>
          </x14:cfRule>
          <x14:cfRule type="expression" priority="113" id="{0FDF2BC2-AF5D-449A-9E3B-645B512F7A1D}">
            <xm:f>NOT(ISBLANK('TES 1 - Funding Approval'!$F9))</xm:f>
            <x14:dxf>
              <fill>
                <patternFill>
                  <bgColor theme="3" tint="0.79998168889431442"/>
                </patternFill>
              </fill>
            </x14:dxf>
          </x14:cfRule>
          <xm:sqref>G8:H29 G33:H39 G42</xm:sqref>
        </x14:conditionalFormatting>
        <x14:conditionalFormatting xmlns:xm="http://schemas.microsoft.com/office/excel/2006/main">
          <x14:cfRule type="expression" priority="34" id="{8401E15B-DBEE-44FB-87CD-8BF034C24EF9}">
            <xm:f>IF('Project Particulars'!$G$19&lt;&gt;"Project Architect", 1, 0)</xm:f>
            <x14:dxf>
              <font>
                <color theme="1" tint="0.24994659260841701"/>
              </font>
              <fill>
                <patternFill>
                  <bgColor theme="1" tint="0.24994659260841701"/>
                </patternFill>
              </fill>
            </x14:dxf>
          </x14:cfRule>
          <xm:sqref>G56:H56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0" tint="-0.499984740745262"/>
  </sheetPr>
  <dimension ref="A1:I48"/>
  <sheetViews>
    <sheetView view="pageLayout" zoomScaleNormal="100" workbookViewId="0">
      <selection activeCell="H14" sqref="H14"/>
    </sheetView>
  </sheetViews>
  <sheetFormatPr defaultRowHeight="15" x14ac:dyDescent="0.25"/>
  <cols>
    <col min="1" max="2" width="9.140625" style="1"/>
    <col min="3" max="3" width="9.140625" style="1" customWidth="1"/>
    <col min="4" max="16384" width="9.140625" style="1"/>
  </cols>
  <sheetData>
    <row r="1" spans="1:9" ht="18" x14ac:dyDescent="0.25">
      <c r="A1" s="4"/>
      <c r="B1" s="4"/>
      <c r="C1" s="4"/>
      <c r="E1" s="97" t="s">
        <v>4</v>
      </c>
      <c r="F1" s="40"/>
      <c r="G1" s="4"/>
      <c r="H1" s="4"/>
      <c r="I1" s="4"/>
    </row>
    <row r="2" spans="1:9" ht="15" customHeight="1" x14ac:dyDescent="0.25">
      <c r="A2" s="4"/>
      <c r="B2" s="4"/>
      <c r="C2" s="4"/>
      <c r="D2" s="40"/>
      <c r="E2" s="40"/>
      <c r="F2" s="40"/>
      <c r="G2" s="4"/>
      <c r="H2" s="4"/>
      <c r="I2" s="4"/>
    </row>
    <row r="3" spans="1:9" ht="15" customHeight="1" x14ac:dyDescent="0.25">
      <c r="A3" s="4"/>
      <c r="B3" s="4"/>
      <c r="C3" s="4"/>
      <c r="D3" s="40"/>
      <c r="E3" s="102" t="s">
        <v>336</v>
      </c>
      <c r="F3" s="40"/>
      <c r="G3" s="4"/>
      <c r="H3" s="4"/>
      <c r="I3" s="4"/>
    </row>
    <row r="4" spans="1:9" x14ac:dyDescent="0.25">
      <c r="A4" s="4"/>
      <c r="B4" s="4"/>
      <c r="C4" s="4"/>
      <c r="D4" s="4"/>
      <c r="E4" s="4"/>
      <c r="F4" s="4"/>
      <c r="G4" s="4"/>
      <c r="H4" s="4"/>
      <c r="I4" s="4"/>
    </row>
    <row r="5" spans="1:9" x14ac:dyDescent="0.25">
      <c r="A5" s="4"/>
      <c r="B5" s="4"/>
      <c r="C5" s="4"/>
      <c r="D5" s="159" t="s">
        <v>3</v>
      </c>
      <c r="E5" s="159"/>
      <c r="F5" s="159"/>
      <c r="G5" s="4"/>
      <c r="H5" s="4"/>
      <c r="I5" s="4"/>
    </row>
    <row r="6" spans="1:9" ht="11.25" customHeight="1" x14ac:dyDescent="0.25">
      <c r="A6" s="4"/>
      <c r="B6" s="4"/>
      <c r="C6" s="4"/>
      <c r="D6" s="4"/>
      <c r="E6" s="4"/>
      <c r="F6" s="4"/>
      <c r="G6" s="4"/>
      <c r="H6" s="4"/>
      <c r="I6" s="4"/>
    </row>
    <row r="7" spans="1:9" x14ac:dyDescent="0.25">
      <c r="A7" s="4"/>
      <c r="B7" s="4"/>
      <c r="C7" s="161" t="s">
        <v>256</v>
      </c>
      <c r="D7" s="161"/>
      <c r="E7" s="161"/>
      <c r="F7" s="161"/>
      <c r="G7" s="161"/>
      <c r="H7" s="4"/>
      <c r="I7" s="4"/>
    </row>
    <row r="8" spans="1:9" x14ac:dyDescent="0.25">
      <c r="A8" s="4"/>
      <c r="B8" s="4"/>
      <c r="C8" s="6"/>
      <c r="D8" s="159" t="s">
        <v>257</v>
      </c>
      <c r="E8" s="159"/>
      <c r="F8" s="159"/>
      <c r="G8" s="6"/>
      <c r="H8" s="4"/>
      <c r="I8" s="4"/>
    </row>
    <row r="9" spans="1:9" ht="7.5" customHeight="1" x14ac:dyDescent="0.25">
      <c r="A9" s="4"/>
      <c r="B9" s="4"/>
      <c r="C9" s="4"/>
      <c r="D9" s="4"/>
      <c r="E9" s="5"/>
      <c r="F9" s="4"/>
      <c r="G9" s="4"/>
      <c r="H9" s="4"/>
      <c r="I9" s="4"/>
    </row>
    <row r="10" spans="1:9" x14ac:dyDescent="0.25">
      <c r="A10" s="4"/>
      <c r="B10" s="4"/>
      <c r="C10" s="4"/>
      <c r="D10" s="161" t="s">
        <v>337</v>
      </c>
      <c r="E10" s="161"/>
      <c r="F10" s="161"/>
      <c r="G10" s="4"/>
      <c r="H10" s="4"/>
      <c r="I10" s="4"/>
    </row>
    <row r="11" spans="1:9" x14ac:dyDescent="0.25">
      <c r="A11" s="4"/>
      <c r="B11" s="159" t="s">
        <v>338</v>
      </c>
      <c r="C11" s="159"/>
      <c r="D11" s="159"/>
      <c r="E11" s="159"/>
      <c r="F11" s="159"/>
      <c r="G11" s="159"/>
      <c r="H11" s="159"/>
      <c r="I11" s="4"/>
    </row>
    <row r="12" spans="1:9" ht="7.5" customHeight="1" x14ac:dyDescent="0.25">
      <c r="A12" s="4"/>
      <c r="B12" s="4"/>
      <c r="C12" s="4"/>
      <c r="D12" s="4"/>
      <c r="E12" s="4"/>
      <c r="F12" s="4"/>
      <c r="G12" s="4"/>
      <c r="H12" s="4"/>
      <c r="I12" s="4"/>
    </row>
    <row r="13" spans="1:9" x14ac:dyDescent="0.25">
      <c r="A13" s="4"/>
      <c r="B13" s="4"/>
      <c r="C13" s="4"/>
      <c r="D13" s="4"/>
      <c r="E13" s="6" t="s">
        <v>2</v>
      </c>
      <c r="F13" s="4"/>
      <c r="G13" s="4"/>
      <c r="H13" s="4"/>
      <c r="I13" s="4"/>
    </row>
    <row r="14" spans="1:9" ht="7.5" customHeight="1" x14ac:dyDescent="0.25">
      <c r="A14" s="4"/>
      <c r="B14" s="4"/>
      <c r="C14" s="4"/>
      <c r="D14" s="4"/>
      <c r="E14" s="4"/>
      <c r="F14" s="4"/>
      <c r="G14" s="4"/>
      <c r="H14" s="4"/>
      <c r="I14" s="4"/>
    </row>
    <row r="15" spans="1:9" x14ac:dyDescent="0.25">
      <c r="A15" s="4"/>
      <c r="B15" s="4"/>
      <c r="C15" s="4"/>
      <c r="D15" s="161" t="s">
        <v>196</v>
      </c>
      <c r="E15" s="161"/>
      <c r="F15" s="161"/>
      <c r="G15" s="4"/>
      <c r="H15" s="4"/>
      <c r="I15" s="4"/>
    </row>
    <row r="16" spans="1:9" x14ac:dyDescent="0.25">
      <c r="A16" s="4"/>
      <c r="B16" s="4"/>
      <c r="C16" s="159" t="s">
        <v>1</v>
      </c>
      <c r="D16" s="159"/>
      <c r="E16" s="159"/>
      <c r="F16" s="159"/>
      <c r="G16" s="159"/>
      <c r="H16" s="4"/>
      <c r="I16" s="4"/>
    </row>
    <row r="17" spans="1:9" x14ac:dyDescent="0.25">
      <c r="A17" s="4"/>
      <c r="B17" s="4"/>
      <c r="C17" s="4"/>
      <c r="D17" s="4"/>
      <c r="E17" s="4"/>
      <c r="F17" s="4"/>
      <c r="G17" s="4"/>
      <c r="H17" s="4"/>
      <c r="I17" s="4"/>
    </row>
    <row r="18" spans="1:9" x14ac:dyDescent="0.25">
      <c r="A18" s="48" t="s">
        <v>0</v>
      </c>
      <c r="B18" s="4"/>
      <c r="C18" s="4"/>
      <c r="D18" s="4"/>
      <c r="E18" s="4"/>
      <c r="F18" s="4"/>
      <c r="G18" s="4"/>
      <c r="H18" s="4"/>
      <c r="I18" s="4"/>
    </row>
    <row r="19" spans="1:9" ht="7.5" customHeight="1" x14ac:dyDescent="0.25">
      <c r="A19" s="4"/>
      <c r="B19" s="4"/>
      <c r="C19" s="4"/>
      <c r="D19" s="4"/>
      <c r="E19" s="4"/>
      <c r="F19" s="4"/>
      <c r="G19" s="4"/>
      <c r="H19" s="4"/>
      <c r="I19" s="4"/>
    </row>
    <row r="20" spans="1:9" x14ac:dyDescent="0.25">
      <c r="A20" s="7" t="s">
        <v>245</v>
      </c>
      <c r="B20" s="7"/>
      <c r="C20" s="7"/>
      <c r="D20" s="7"/>
      <c r="E20" s="7"/>
      <c r="F20" s="7"/>
      <c r="G20" s="7"/>
      <c r="H20" s="7"/>
      <c r="I20" s="7"/>
    </row>
    <row r="21" spans="1:9" ht="7.5" customHeight="1" x14ac:dyDescent="0.25">
      <c r="A21" s="3"/>
      <c r="B21" s="2"/>
      <c r="C21" s="2"/>
      <c r="D21" s="2"/>
      <c r="E21" s="2"/>
      <c r="F21" s="2"/>
      <c r="G21" s="2"/>
      <c r="H21" s="2"/>
      <c r="I21" s="2"/>
    </row>
    <row r="22" spans="1:9" x14ac:dyDescent="0.25">
      <c r="B22" s="9"/>
      <c r="C22" s="160" t="s">
        <v>178</v>
      </c>
      <c r="D22" s="160"/>
      <c r="E22" s="9"/>
      <c r="F22" s="160" t="s">
        <v>179</v>
      </c>
      <c r="G22" s="160"/>
    </row>
    <row r="23" spans="1:9" x14ac:dyDescent="0.25">
      <c r="B23" s="9"/>
      <c r="C23" s="160" t="s">
        <v>181</v>
      </c>
      <c r="D23" s="160"/>
      <c r="E23" s="9"/>
      <c r="F23" s="160" t="s">
        <v>180</v>
      </c>
      <c r="G23" s="160"/>
    </row>
    <row r="24" spans="1:9" x14ac:dyDescent="0.25">
      <c r="B24" s="9"/>
      <c r="C24" s="160" t="s">
        <v>194</v>
      </c>
      <c r="D24" s="160"/>
      <c r="E24" s="9"/>
      <c r="F24" s="160" t="s">
        <v>193</v>
      </c>
      <c r="G24" s="160"/>
    </row>
    <row r="25" spans="1:9" x14ac:dyDescent="0.25">
      <c r="C25" s="8"/>
      <c r="D25" s="8"/>
    </row>
    <row r="26" spans="1:9" x14ac:dyDescent="0.25">
      <c r="A26" s="157" t="s">
        <v>262</v>
      </c>
      <c r="B26" s="157"/>
      <c r="C26" s="157"/>
      <c r="D26" s="157"/>
      <c r="E26" s="157"/>
      <c r="F26" s="157"/>
      <c r="G26" s="157"/>
      <c r="H26" s="157"/>
      <c r="I26" s="157"/>
    </row>
    <row r="27" spans="1:9" x14ac:dyDescent="0.25">
      <c r="A27" s="157" t="s">
        <v>258</v>
      </c>
      <c r="B27" s="157"/>
      <c r="C27" s="157"/>
      <c r="D27" s="157"/>
      <c r="E27" s="157"/>
      <c r="F27" s="157"/>
      <c r="G27" s="157"/>
      <c r="H27" s="157"/>
      <c r="I27" s="157"/>
    </row>
    <row r="28" spans="1:9" ht="27" customHeight="1" x14ac:dyDescent="0.25">
      <c r="A28" s="156" t="s">
        <v>259</v>
      </c>
      <c r="B28" s="156"/>
      <c r="C28" s="156"/>
      <c r="D28" s="156"/>
      <c r="E28" s="156"/>
      <c r="F28" s="156"/>
      <c r="G28" s="156"/>
      <c r="H28" s="156"/>
      <c r="I28" s="156"/>
    </row>
    <row r="29" spans="1:9" ht="14.25" customHeight="1" x14ac:dyDescent="0.25">
      <c r="A29" s="156" t="s">
        <v>264</v>
      </c>
      <c r="B29" s="156"/>
      <c r="C29" s="156"/>
      <c r="D29" s="156"/>
      <c r="E29" s="156"/>
      <c r="F29" s="156"/>
      <c r="G29" s="156"/>
      <c r="H29" s="156"/>
      <c r="I29" s="156"/>
    </row>
    <row r="30" spans="1:9" ht="14.25" customHeight="1" x14ac:dyDescent="0.25">
      <c r="A30" s="61"/>
      <c r="B30" s="61"/>
      <c r="C30" s="61"/>
      <c r="D30" s="61"/>
      <c r="E30" s="61"/>
      <c r="F30" s="61"/>
      <c r="G30" s="61"/>
      <c r="H30" s="61"/>
      <c r="I30" s="61"/>
    </row>
    <row r="31" spans="1:9" ht="14.25" customHeight="1" x14ac:dyDescent="0.25">
      <c r="A31" s="158" t="s">
        <v>263</v>
      </c>
      <c r="B31" s="158"/>
      <c r="C31" s="158"/>
      <c r="D31" s="61"/>
      <c r="E31" s="61"/>
      <c r="F31" s="61"/>
      <c r="G31" s="61"/>
      <c r="H31" s="61"/>
      <c r="I31" s="61"/>
    </row>
    <row r="32" spans="1:9" ht="14.25" customHeight="1" x14ac:dyDescent="0.25">
      <c r="A32" s="61"/>
      <c r="B32" s="61"/>
      <c r="C32" s="61"/>
      <c r="D32" s="61"/>
      <c r="E32" s="61"/>
      <c r="F32" s="61"/>
      <c r="G32" s="61"/>
      <c r="H32" s="61"/>
      <c r="I32" s="61"/>
    </row>
    <row r="33" spans="1:9" ht="14.25" customHeight="1" x14ac:dyDescent="0.25">
      <c r="A33" s="156" t="s">
        <v>268</v>
      </c>
      <c r="B33" s="156"/>
      <c r="C33" s="156"/>
      <c r="D33" s="156"/>
      <c r="E33" s="156"/>
      <c r="F33" s="156"/>
      <c r="G33" s="156"/>
      <c r="H33" s="156"/>
      <c r="I33" s="156"/>
    </row>
    <row r="34" spans="1:9" ht="14.25" customHeight="1" x14ac:dyDescent="0.25">
      <c r="A34" s="61"/>
      <c r="B34" s="156" t="s">
        <v>265</v>
      </c>
      <c r="C34" s="156"/>
      <c r="D34" s="156"/>
      <c r="E34" s="156"/>
      <c r="F34" s="156"/>
      <c r="G34" s="156"/>
      <c r="H34" s="156"/>
      <c r="I34" s="156"/>
    </row>
    <row r="35" spans="1:9" ht="14.25" customHeight="1" x14ac:dyDescent="0.25">
      <c r="A35" s="61"/>
      <c r="B35" s="156" t="s">
        <v>266</v>
      </c>
      <c r="C35" s="156"/>
      <c r="D35" s="156"/>
      <c r="E35" s="156"/>
      <c r="F35" s="156"/>
      <c r="G35" s="156"/>
      <c r="H35" s="156"/>
      <c r="I35" s="156"/>
    </row>
    <row r="36" spans="1:9" ht="27" customHeight="1" x14ac:dyDescent="0.25">
      <c r="A36" s="156" t="s">
        <v>267</v>
      </c>
      <c r="B36" s="156"/>
      <c r="C36" s="156"/>
      <c r="D36" s="156"/>
      <c r="E36" s="156"/>
      <c r="F36" s="156"/>
      <c r="G36" s="156"/>
      <c r="H36" s="156"/>
      <c r="I36" s="156"/>
    </row>
    <row r="37" spans="1:9" ht="27.75" customHeight="1" x14ac:dyDescent="0.25">
      <c r="A37" s="154" t="s">
        <v>269</v>
      </c>
      <c r="B37" s="154"/>
      <c r="C37" s="154"/>
      <c r="D37" s="154"/>
      <c r="E37" s="154"/>
      <c r="F37" s="154"/>
      <c r="G37" s="154"/>
      <c r="H37" s="154"/>
      <c r="I37" s="154"/>
    </row>
    <row r="39" spans="1:9" x14ac:dyDescent="0.25">
      <c r="A39" s="48" t="s">
        <v>244</v>
      </c>
    </row>
    <row r="40" spans="1:9" ht="27" customHeight="1" x14ac:dyDescent="0.25">
      <c r="A40" s="155" t="s">
        <v>272</v>
      </c>
      <c r="B40" s="155"/>
      <c r="C40" s="155"/>
      <c r="D40" s="155"/>
      <c r="E40" s="155"/>
      <c r="F40" s="155"/>
      <c r="G40" s="155"/>
      <c r="H40" s="155"/>
      <c r="I40" s="155"/>
    </row>
    <row r="41" spans="1:9" ht="27" customHeight="1" x14ac:dyDescent="0.25">
      <c r="A41" s="156" t="s">
        <v>270</v>
      </c>
      <c r="B41" s="156"/>
      <c r="C41" s="156"/>
      <c r="D41" s="156"/>
      <c r="E41" s="156"/>
      <c r="F41" s="156"/>
      <c r="G41" s="156"/>
      <c r="H41" s="156"/>
      <c r="I41" s="156"/>
    </row>
    <row r="42" spans="1:9" ht="27" customHeight="1" x14ac:dyDescent="0.25">
      <c r="A42" s="154" t="s">
        <v>339</v>
      </c>
      <c r="B42" s="154"/>
      <c r="C42" s="154"/>
      <c r="D42" s="154"/>
      <c r="E42" s="154"/>
      <c r="F42" s="154"/>
      <c r="G42" s="154"/>
      <c r="H42" s="154"/>
      <c r="I42" s="154"/>
    </row>
    <row r="48" spans="1:9" x14ac:dyDescent="0.25">
      <c r="B48" s="159" t="s">
        <v>312</v>
      </c>
      <c r="C48" s="159"/>
      <c r="D48" s="159"/>
      <c r="E48" s="159"/>
      <c r="F48" s="159"/>
      <c r="G48" s="159"/>
      <c r="H48" s="159"/>
    </row>
  </sheetData>
  <mergeCells count="27">
    <mergeCell ref="B11:H11"/>
    <mergeCell ref="B48:H48"/>
    <mergeCell ref="C24:D24"/>
    <mergeCell ref="F24:G24"/>
    <mergeCell ref="D5:F5"/>
    <mergeCell ref="D10:F10"/>
    <mergeCell ref="D15:F15"/>
    <mergeCell ref="C22:D22"/>
    <mergeCell ref="C23:D23"/>
    <mergeCell ref="F22:G22"/>
    <mergeCell ref="F23:G23"/>
    <mergeCell ref="C16:G16"/>
    <mergeCell ref="C7:G7"/>
    <mergeCell ref="D8:F8"/>
    <mergeCell ref="A33:I33"/>
    <mergeCell ref="A37:I37"/>
    <mergeCell ref="A28:I28"/>
    <mergeCell ref="A27:I27"/>
    <mergeCell ref="A26:I26"/>
    <mergeCell ref="A29:I29"/>
    <mergeCell ref="A31:C31"/>
    <mergeCell ref="A42:I42"/>
    <mergeCell ref="A40:I40"/>
    <mergeCell ref="A41:I41"/>
    <mergeCell ref="B34:I34"/>
    <mergeCell ref="B35:I35"/>
    <mergeCell ref="A36:I36"/>
  </mergeCells>
  <pageMargins left="0.7" right="0.7" top="0.75" bottom="0.75" header="0.3" footer="0.3"/>
  <pageSetup paperSize="9" orientation="portrait" r:id="rId1"/>
  <headerFooter>
    <oddHeader>&amp;R&amp;"Gadugi,Italic"&amp;9TES Forms
Instructions</oddHeader>
    <oddFooter xml:space="preserve">&amp;L&amp;"Gadugi,Regular"&amp;8v1.5&amp;R&amp;"Gadugi,Regular"&amp;8Last updated: 25 Jul 2022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7"/>
  </sheetPr>
  <dimension ref="A2:I42"/>
  <sheetViews>
    <sheetView view="pageLayout" zoomScaleNormal="100" workbookViewId="0">
      <selection activeCell="A8" sqref="A8:I8"/>
    </sheetView>
  </sheetViews>
  <sheetFormatPr defaultRowHeight="15" x14ac:dyDescent="0.25"/>
  <cols>
    <col min="1" max="1" width="10.5703125" style="1" customWidth="1"/>
    <col min="2" max="7" width="9.140625" style="1"/>
    <col min="8" max="8" width="17.5703125" style="1" customWidth="1"/>
    <col min="9" max="9" width="2.42578125" style="1" customWidth="1"/>
    <col min="10" max="16384" width="9.140625" style="1"/>
  </cols>
  <sheetData>
    <row r="2" spans="1:9" ht="22.5" customHeight="1" x14ac:dyDescent="0.25">
      <c r="C2" s="176" t="s">
        <v>14</v>
      </c>
      <c r="D2" s="176"/>
      <c r="E2" s="176"/>
      <c r="F2" s="176"/>
      <c r="G2" s="176"/>
    </row>
    <row r="3" spans="1:9" ht="15" customHeight="1" x14ac:dyDescent="0.25">
      <c r="C3" s="90"/>
      <c r="D3" s="90"/>
      <c r="E3" s="90"/>
      <c r="F3" s="90"/>
      <c r="G3" s="90"/>
    </row>
    <row r="4" spans="1:9" ht="15" customHeight="1" x14ac:dyDescent="0.25"/>
    <row r="5" spans="1:9" ht="22.5" customHeight="1" x14ac:dyDescent="0.25">
      <c r="A5" s="182" t="s">
        <v>13</v>
      </c>
      <c r="B5" s="182"/>
      <c r="C5" s="187"/>
      <c r="D5" s="188"/>
      <c r="E5" s="188"/>
      <c r="F5" s="188"/>
      <c r="G5" s="188"/>
      <c r="H5" s="188"/>
      <c r="I5" s="19"/>
    </row>
    <row r="6" spans="1:9" ht="22.5" customHeight="1" x14ac:dyDescent="0.25">
      <c r="A6" s="183" t="s">
        <v>12</v>
      </c>
      <c r="B6" s="183"/>
      <c r="C6" s="184" t="str">
        <f>IFERROR(VLOOKUP(C5, 'Reference Sheet'!A3:B33, 2, 0), "")</f>
        <v/>
      </c>
      <c r="D6" s="185"/>
      <c r="E6" s="185"/>
      <c r="F6" s="185"/>
      <c r="G6" s="185"/>
      <c r="H6" s="185"/>
      <c r="I6" s="186"/>
    </row>
    <row r="7" spans="1:9" ht="17.25" customHeight="1" x14ac:dyDescent="0.25">
      <c r="A7" s="177" t="s">
        <v>11</v>
      </c>
      <c r="B7" s="177"/>
      <c r="C7" s="177"/>
      <c r="D7" s="177"/>
      <c r="E7" s="177"/>
      <c r="F7" s="177"/>
      <c r="G7" s="177"/>
      <c r="H7" s="177"/>
      <c r="I7" s="177"/>
    </row>
    <row r="8" spans="1:9" ht="98.25" customHeight="1" x14ac:dyDescent="0.25">
      <c r="A8" s="178"/>
      <c r="B8" s="179"/>
      <c r="C8" s="179"/>
      <c r="D8" s="179"/>
      <c r="E8" s="179"/>
      <c r="F8" s="179"/>
      <c r="G8" s="179"/>
      <c r="H8" s="179"/>
      <c r="I8" s="180"/>
    </row>
    <row r="9" spans="1:9" x14ac:dyDescent="0.25">
      <c r="A9" s="20" t="s">
        <v>10</v>
      </c>
      <c r="B9" s="181" t="str">
        <f>IFERROR(VLOOKUP(C5, 'Reference Sheet'!A3:D33, 3, 0), "")</f>
        <v/>
      </c>
      <c r="C9" s="181"/>
      <c r="D9" s="181"/>
      <c r="E9" s="20" t="s">
        <v>9</v>
      </c>
      <c r="F9" s="181" t="str">
        <f>IFERROR(VLOOKUP(C5, 'Reference Sheet'!A3:D33, 4, 0), "")</f>
        <v/>
      </c>
      <c r="G9" s="181"/>
      <c r="H9" s="181"/>
      <c r="I9" s="181"/>
    </row>
    <row r="10" spans="1:9" ht="7.5" customHeight="1" x14ac:dyDescent="0.25">
      <c r="A10" s="4"/>
      <c r="B10" s="4"/>
      <c r="C10" s="4"/>
      <c r="D10" s="4"/>
      <c r="E10" s="4"/>
      <c r="F10" s="4"/>
      <c r="G10" s="4"/>
      <c r="H10" s="4"/>
      <c r="I10" s="4"/>
    </row>
    <row r="11" spans="1:9" ht="18" customHeight="1" x14ac:dyDescent="0.25">
      <c r="A11" s="165" t="s">
        <v>166</v>
      </c>
      <c r="B11" s="166"/>
      <c r="C11" s="166"/>
      <c r="D11" s="166"/>
      <c r="E11" s="166"/>
      <c r="F11" s="166"/>
      <c r="G11" s="163"/>
      <c r="H11" s="164"/>
      <c r="I11" s="19"/>
    </row>
    <row r="12" spans="1:9" ht="18" customHeight="1" x14ac:dyDescent="0.25">
      <c r="A12" s="21" t="s">
        <v>8</v>
      </c>
      <c r="B12" s="168"/>
      <c r="C12" s="168"/>
      <c r="D12" s="168"/>
      <c r="E12" s="168"/>
      <c r="F12" s="168"/>
      <c r="G12" s="169"/>
      <c r="H12" s="169"/>
      <c r="I12" s="169"/>
    </row>
    <row r="13" spans="1:9" x14ac:dyDescent="0.25">
      <c r="A13" s="21" t="s">
        <v>7</v>
      </c>
      <c r="B13" s="174"/>
      <c r="C13" s="171"/>
      <c r="D13" s="171"/>
      <c r="E13" s="171"/>
      <c r="F13" s="171"/>
      <c r="G13" s="171"/>
      <c r="H13" s="171"/>
      <c r="I13" s="172"/>
    </row>
    <row r="14" spans="1:9" x14ac:dyDescent="0.25">
      <c r="A14" s="21" t="s">
        <v>6</v>
      </c>
      <c r="B14" s="174"/>
      <c r="C14" s="171"/>
      <c r="D14" s="171"/>
      <c r="E14" s="171"/>
      <c r="F14" s="171"/>
      <c r="G14" s="171"/>
      <c r="H14" s="171"/>
      <c r="I14" s="172"/>
    </row>
    <row r="15" spans="1:9" x14ac:dyDescent="0.25">
      <c r="A15" s="21" t="s">
        <v>5</v>
      </c>
      <c r="B15" s="170"/>
      <c r="C15" s="171"/>
      <c r="D15" s="171"/>
      <c r="E15" s="171"/>
      <c r="F15" s="171"/>
      <c r="G15" s="171"/>
      <c r="H15" s="171"/>
      <c r="I15" s="172"/>
    </row>
    <row r="16" spans="1:9" ht="7.5" customHeight="1" x14ac:dyDescent="0.25">
      <c r="A16" s="4"/>
      <c r="B16" s="7"/>
      <c r="C16" s="7"/>
      <c r="D16" s="7"/>
      <c r="E16" s="7"/>
      <c r="F16" s="7"/>
      <c r="G16" s="7"/>
      <c r="H16" s="7"/>
      <c r="I16" s="7"/>
    </row>
    <row r="17" spans="1:9" x14ac:dyDescent="0.25">
      <c r="A17" s="96">
        <v>0</v>
      </c>
      <c r="B17" s="175" t="s">
        <v>214</v>
      </c>
      <c r="C17" s="175"/>
      <c r="D17" s="7"/>
      <c r="E17" s="66"/>
      <c r="F17" s="175" t="s">
        <v>215</v>
      </c>
      <c r="G17" s="175"/>
      <c r="H17" s="7"/>
      <c r="I17" s="7"/>
    </row>
    <row r="18" spans="1:9" ht="7.5" customHeight="1" x14ac:dyDescent="0.25">
      <c r="A18" s="4"/>
      <c r="B18" s="4"/>
      <c r="C18" s="4"/>
      <c r="D18" s="4"/>
      <c r="E18" s="4"/>
      <c r="F18" s="4"/>
      <c r="G18" s="4"/>
      <c r="H18" s="4"/>
      <c r="I18" s="4"/>
    </row>
    <row r="19" spans="1:9" ht="18" customHeight="1" x14ac:dyDescent="0.25">
      <c r="A19" s="165" t="s">
        <v>167</v>
      </c>
      <c r="B19" s="166"/>
      <c r="C19" s="166"/>
      <c r="D19" s="166"/>
      <c r="E19" s="166"/>
      <c r="F19" s="166"/>
      <c r="G19" s="163"/>
      <c r="H19" s="164"/>
      <c r="I19" s="22"/>
    </row>
    <row r="20" spans="1:9" ht="18" customHeight="1" x14ac:dyDescent="0.25">
      <c r="A20" s="21" t="s">
        <v>8</v>
      </c>
      <c r="B20" s="168"/>
      <c r="C20" s="168"/>
      <c r="D20" s="168"/>
      <c r="E20" s="168"/>
      <c r="F20" s="168"/>
      <c r="G20" s="169"/>
      <c r="H20" s="169"/>
      <c r="I20" s="169"/>
    </row>
    <row r="21" spans="1:9" ht="15" customHeight="1" x14ac:dyDescent="0.25">
      <c r="A21" s="21" t="s">
        <v>7</v>
      </c>
      <c r="B21" s="168"/>
      <c r="C21" s="168"/>
      <c r="D21" s="168"/>
      <c r="E21" s="168"/>
      <c r="F21" s="168"/>
      <c r="G21" s="168"/>
      <c r="H21" s="168"/>
      <c r="I21" s="168"/>
    </row>
    <row r="22" spans="1:9" ht="15" customHeight="1" x14ac:dyDescent="0.25">
      <c r="A22" s="21" t="s">
        <v>6</v>
      </c>
      <c r="B22" s="168"/>
      <c r="C22" s="168"/>
      <c r="D22" s="168"/>
      <c r="E22" s="168"/>
      <c r="F22" s="168"/>
      <c r="G22" s="168"/>
      <c r="H22" s="168"/>
      <c r="I22" s="168"/>
    </row>
    <row r="23" spans="1:9" x14ac:dyDescent="0.25">
      <c r="A23" s="21" t="s">
        <v>5</v>
      </c>
      <c r="B23" s="173"/>
      <c r="C23" s="168"/>
      <c r="D23" s="168"/>
      <c r="E23" s="168"/>
      <c r="F23" s="168"/>
      <c r="G23" s="168"/>
      <c r="H23" s="168"/>
      <c r="I23" s="168"/>
    </row>
    <row r="24" spans="1:9" ht="7.5" customHeight="1" x14ac:dyDescent="0.25">
      <c r="A24" s="4"/>
      <c r="B24" s="4"/>
      <c r="C24" s="4"/>
      <c r="D24" s="4"/>
      <c r="E24" s="4"/>
      <c r="F24" s="4"/>
      <c r="G24" s="4"/>
      <c r="H24" s="4"/>
      <c r="I24" s="4"/>
    </row>
    <row r="25" spans="1:9" ht="18" customHeight="1" x14ac:dyDescent="0.25">
      <c r="A25" s="165" t="s">
        <v>168</v>
      </c>
      <c r="B25" s="166"/>
      <c r="C25" s="166"/>
      <c r="D25" s="166"/>
      <c r="E25" s="166"/>
      <c r="F25" s="167"/>
      <c r="G25" s="163"/>
      <c r="H25" s="164"/>
      <c r="I25" s="23"/>
    </row>
    <row r="26" spans="1:9" ht="18" customHeight="1" x14ac:dyDescent="0.25">
      <c r="A26" s="21" t="s">
        <v>8</v>
      </c>
      <c r="B26" s="168"/>
      <c r="C26" s="168"/>
      <c r="D26" s="168"/>
      <c r="E26" s="168"/>
      <c r="F26" s="168"/>
      <c r="G26" s="168"/>
      <c r="H26" s="168"/>
      <c r="I26" s="168"/>
    </row>
    <row r="27" spans="1:9" ht="15" customHeight="1" x14ac:dyDescent="0.25">
      <c r="A27" s="21" t="s">
        <v>7</v>
      </c>
      <c r="B27" s="168"/>
      <c r="C27" s="168"/>
      <c r="D27" s="168"/>
      <c r="E27" s="168"/>
      <c r="F27" s="168"/>
      <c r="G27" s="168"/>
      <c r="H27" s="168"/>
      <c r="I27" s="168"/>
    </row>
    <row r="28" spans="1:9" ht="15" customHeight="1" x14ac:dyDescent="0.25">
      <c r="A28" s="21" t="s">
        <v>6</v>
      </c>
      <c r="B28" s="168"/>
      <c r="C28" s="168"/>
      <c r="D28" s="168"/>
      <c r="E28" s="168"/>
      <c r="F28" s="168"/>
      <c r="G28" s="168"/>
      <c r="H28" s="168"/>
      <c r="I28" s="168"/>
    </row>
    <row r="29" spans="1:9" x14ac:dyDescent="0.25">
      <c r="A29" s="21" t="s">
        <v>5</v>
      </c>
      <c r="B29" s="168"/>
      <c r="C29" s="168"/>
      <c r="D29" s="168"/>
      <c r="E29" s="168"/>
      <c r="F29" s="168"/>
      <c r="G29" s="168"/>
      <c r="H29" s="168"/>
      <c r="I29" s="168"/>
    </row>
    <row r="30" spans="1:9" x14ac:dyDescent="0.25">
      <c r="A30" s="4"/>
      <c r="B30" s="4"/>
      <c r="C30" s="4"/>
      <c r="D30" s="4"/>
      <c r="E30" s="4"/>
      <c r="F30" s="4"/>
      <c r="G30" s="4"/>
      <c r="H30" s="4"/>
      <c r="I30" s="4"/>
    </row>
    <row r="31" spans="1:9" ht="18" customHeight="1" x14ac:dyDescent="0.25">
      <c r="A31" s="165" t="s">
        <v>184</v>
      </c>
      <c r="B31" s="166"/>
      <c r="C31" s="166"/>
      <c r="D31" s="166"/>
      <c r="E31" s="166"/>
      <c r="F31" s="166"/>
      <c r="G31" s="163"/>
      <c r="H31" s="164"/>
      <c r="I31" s="22"/>
    </row>
    <row r="32" spans="1:9" ht="18" customHeight="1" x14ac:dyDescent="0.25">
      <c r="A32" s="21" t="s">
        <v>8</v>
      </c>
      <c r="B32" s="168"/>
      <c r="C32" s="168"/>
      <c r="D32" s="168"/>
      <c r="E32" s="168"/>
      <c r="F32" s="168"/>
      <c r="G32" s="169"/>
      <c r="H32" s="169"/>
      <c r="I32" s="169"/>
    </row>
    <row r="33" spans="1:9" ht="15" customHeight="1" x14ac:dyDescent="0.25">
      <c r="A33" s="21" t="s">
        <v>7</v>
      </c>
      <c r="B33" s="168"/>
      <c r="C33" s="168"/>
      <c r="D33" s="168"/>
      <c r="E33" s="168"/>
      <c r="F33" s="168"/>
      <c r="G33" s="168"/>
      <c r="H33" s="168"/>
      <c r="I33" s="168"/>
    </row>
    <row r="34" spans="1:9" ht="15" customHeight="1" x14ac:dyDescent="0.25">
      <c r="A34" s="21" t="s">
        <v>6</v>
      </c>
      <c r="B34" s="168"/>
      <c r="C34" s="168"/>
      <c r="D34" s="168"/>
      <c r="E34" s="168"/>
      <c r="F34" s="168"/>
      <c r="G34" s="168"/>
      <c r="H34" s="168"/>
      <c r="I34" s="168"/>
    </row>
    <row r="35" spans="1:9" x14ac:dyDescent="0.25">
      <c r="A35" s="21" t="s">
        <v>5</v>
      </c>
      <c r="B35" s="168"/>
      <c r="C35" s="168"/>
      <c r="D35" s="168"/>
      <c r="E35" s="168"/>
      <c r="F35" s="168"/>
      <c r="G35" s="168"/>
      <c r="H35" s="168"/>
      <c r="I35" s="168"/>
    </row>
    <row r="36" spans="1:9" ht="18.75" customHeight="1" x14ac:dyDescent="0.25">
      <c r="A36" s="5" t="s">
        <v>260</v>
      </c>
      <c r="B36" s="4"/>
      <c r="C36" s="4"/>
      <c r="D36" s="4"/>
      <c r="E36" s="4"/>
      <c r="F36" s="4"/>
      <c r="G36" s="4"/>
      <c r="H36" s="4"/>
      <c r="I36" s="4"/>
    </row>
    <row r="37" spans="1:9" ht="17.25" customHeight="1" x14ac:dyDescent="0.25">
      <c r="A37" s="5"/>
      <c r="B37" s="4"/>
      <c r="C37" s="4"/>
      <c r="D37" s="4"/>
      <c r="E37" s="4"/>
      <c r="F37" s="4"/>
      <c r="G37" s="4"/>
      <c r="H37" s="4"/>
      <c r="I37" s="4"/>
    </row>
    <row r="39" spans="1:9" ht="18" customHeight="1" x14ac:dyDescent="0.25"/>
    <row r="40" spans="1:9" ht="22.5" customHeight="1" x14ac:dyDescent="0.25">
      <c r="A40" s="76"/>
      <c r="B40" s="77"/>
      <c r="D40" s="78"/>
      <c r="E40" s="78"/>
      <c r="F40" s="78"/>
      <c r="H40" s="78"/>
      <c r="I40" s="78"/>
    </row>
    <row r="41" spans="1:9" ht="14.25" customHeight="1" x14ac:dyDescent="0.25">
      <c r="A41" s="73" t="s">
        <v>280</v>
      </c>
      <c r="E41" s="74" t="str">
        <f>IF(NOT(ISBLANK(SecConsult)), "Endorsed by:", "")</f>
        <v/>
      </c>
      <c r="H41" s="75" t="s">
        <v>280</v>
      </c>
    </row>
    <row r="42" spans="1:9" ht="12" customHeight="1" x14ac:dyDescent="0.25">
      <c r="A42" s="79" t="str">
        <f>IF(NOT(ISBLANK(MonOwners)), G11, "")</f>
        <v/>
      </c>
      <c r="D42" s="162" t="str">
        <f>IF(NOT(ISBLANK(G25)), G25, "")</f>
        <v/>
      </c>
      <c r="E42" s="162"/>
      <c r="F42" s="162"/>
      <c r="H42" s="80" t="str">
        <f>IF(NOT(ISBLANK(PriConsult)), G19, "")</f>
        <v/>
      </c>
    </row>
  </sheetData>
  <protectedRanges>
    <protectedRange algorithmName="SHA-512" hashValue="VBdUR+RdouWNZ+0Aws2rn+qRHugegtEEAQnZVo5zFMGRvYngrxfAmXiheLKgclRHFBwCqXfv48JLKhnN0HyzGQ==" saltValue="tpDsd10Y3JQIcyT82xSODQ==" spinCount="100000" sqref="C5:H5 A8:I8 B12:I15 G11:H11 E17 A17 G19:H19 B20:I23 G25:H25 B26:I29 G31:H31 B32:I33" name="ApplicantRange0"/>
  </protectedRanges>
  <dataConsolidate/>
  <mergeCells count="36">
    <mergeCell ref="C2:G2"/>
    <mergeCell ref="A7:I7"/>
    <mergeCell ref="A8:I8"/>
    <mergeCell ref="B9:D9"/>
    <mergeCell ref="F9:I9"/>
    <mergeCell ref="A5:B5"/>
    <mergeCell ref="A6:B6"/>
    <mergeCell ref="C6:I6"/>
    <mergeCell ref="C5:H5"/>
    <mergeCell ref="B15:I15"/>
    <mergeCell ref="B23:I23"/>
    <mergeCell ref="B22:I22"/>
    <mergeCell ref="A11:F11"/>
    <mergeCell ref="G11:H11"/>
    <mergeCell ref="A19:F19"/>
    <mergeCell ref="G19:H19"/>
    <mergeCell ref="B12:I12"/>
    <mergeCell ref="B13:I13"/>
    <mergeCell ref="B14:I14"/>
    <mergeCell ref="B21:I21"/>
    <mergeCell ref="B20:I20"/>
    <mergeCell ref="B17:C17"/>
    <mergeCell ref="F17:G17"/>
    <mergeCell ref="D42:F42"/>
    <mergeCell ref="G25:H25"/>
    <mergeCell ref="A25:F25"/>
    <mergeCell ref="B33:I33"/>
    <mergeCell ref="B34:I34"/>
    <mergeCell ref="B35:I35"/>
    <mergeCell ref="B29:I29"/>
    <mergeCell ref="B32:I32"/>
    <mergeCell ref="B26:I26"/>
    <mergeCell ref="B27:I27"/>
    <mergeCell ref="B28:I28"/>
    <mergeCell ref="A31:F31"/>
    <mergeCell ref="G31:H31"/>
  </mergeCells>
  <conditionalFormatting sqref="A17">
    <cfRule type="expression" dxfId="482" priority="41">
      <formula>IF($A$17=0, 1, 0)</formula>
    </cfRule>
    <cfRule type="expression" dxfId="481" priority="37" stopIfTrue="1">
      <formula>IF($A$17=1, 1, 0)</formula>
    </cfRule>
    <cfRule type="expression" dxfId="480" priority="34" stopIfTrue="1">
      <formula>IF($A$17=2, 1, 0)</formula>
    </cfRule>
  </conditionalFormatting>
  <conditionalFormatting sqref="A8:I8">
    <cfRule type="expression" priority="56" stopIfTrue="1">
      <formula>NOT(ISBLANK(A8))</formula>
    </cfRule>
    <cfRule type="expression" dxfId="479" priority="58">
      <formula>IF(ISBLANK(C5), 0, 1)</formula>
    </cfRule>
  </conditionalFormatting>
  <conditionalFormatting sqref="B17:C17">
    <cfRule type="expression" priority="36" stopIfTrue="1">
      <formula>IF($A$17=1, 1, 0)</formula>
    </cfRule>
    <cfRule type="expression" dxfId="478" priority="40">
      <formula>IF($A17=0, 1, 0)</formula>
    </cfRule>
    <cfRule type="expression" dxfId="477" priority="35" stopIfTrue="1">
      <formula>IF($A$17=2, 1, 0)</formula>
    </cfRule>
  </conditionalFormatting>
  <conditionalFormatting sqref="B12:I12">
    <cfRule type="expression" dxfId="476" priority="53">
      <formula>IF(ISBLANK(C5), 0, 1)</formula>
    </cfRule>
  </conditionalFormatting>
  <conditionalFormatting sqref="B12:I15 C16:I16">
    <cfRule type="expression" priority="46" stopIfTrue="1">
      <formula>NOT(ISBLANK(B12))</formula>
    </cfRule>
  </conditionalFormatting>
  <conditionalFormatting sqref="B13:I13">
    <cfRule type="expression" dxfId="475" priority="51">
      <formula>IF(ISBLANK(C5), 0,1)</formula>
    </cfRule>
  </conditionalFormatting>
  <conditionalFormatting sqref="B14:I14">
    <cfRule type="expression" dxfId="474" priority="49">
      <formula>IF(ISBLANK(C5), 0,1)</formula>
    </cfRule>
  </conditionalFormatting>
  <conditionalFormatting sqref="B15:I15 C16:I16">
    <cfRule type="expression" dxfId="473" priority="47">
      <formula>IF(ISBLANK(C5), 0, 1)</formula>
    </cfRule>
  </conditionalFormatting>
  <conditionalFormatting sqref="B20:I20">
    <cfRule type="expression" priority="24" stopIfTrue="1">
      <formula>IF(NOT(ISBLANK(B20)), 1, 0)</formula>
    </cfRule>
  </conditionalFormatting>
  <conditionalFormatting sqref="B20:I23">
    <cfRule type="expression" dxfId="472" priority="26">
      <formula>IF($A$17=1, 1, 0)</formula>
    </cfRule>
    <cfRule type="expression" dxfId="471" priority="25">
      <formula>IF($A$17=2, 1, 0)</formula>
    </cfRule>
  </conditionalFormatting>
  <conditionalFormatting sqref="B21:I22">
    <cfRule type="expression" priority="22" stopIfTrue="1">
      <formula>IF(NOT(ISBLANK($B21)), 1, 0)</formula>
    </cfRule>
  </conditionalFormatting>
  <conditionalFormatting sqref="B23:I23">
    <cfRule type="expression" priority="21" stopIfTrue="1">
      <formula>IF(NOT(ISBLANK(B23)), 1, 0)</formula>
    </cfRule>
  </conditionalFormatting>
  <conditionalFormatting sqref="B26:I29">
    <cfRule type="expression" priority="11" stopIfTrue="1">
      <formula>IF(NOT(ISBLANK(B26)), 1, 0)</formula>
    </cfRule>
    <cfRule type="expression" dxfId="470" priority="15">
      <formula>IF($A$17=2, 1, 0)</formula>
    </cfRule>
    <cfRule type="expression" dxfId="469" priority="16">
      <formula>IF($A$17=1, 1, 0)</formula>
    </cfRule>
  </conditionalFormatting>
  <conditionalFormatting sqref="B32:I35">
    <cfRule type="expression" priority="2">
      <formula>IF(NOT(ISBLANK(B32)), 1, 0)</formula>
    </cfRule>
    <cfRule type="expression" dxfId="468" priority="6">
      <formula>IF($A$17=2, 1, 0)</formula>
    </cfRule>
    <cfRule type="expression" dxfId="467" priority="7">
      <formula>IF($A$17=1, 1, 0)</formula>
    </cfRule>
  </conditionalFormatting>
  <conditionalFormatting sqref="C5:H5">
    <cfRule type="expression" priority="59" stopIfTrue="1">
      <formula>NOT(ISBLANK(C5))</formula>
    </cfRule>
    <cfRule type="expression" dxfId="466" priority="60">
      <formula>ISBLANK(C5)</formula>
    </cfRule>
  </conditionalFormatting>
  <conditionalFormatting sqref="D17 H17:I17">
    <cfRule type="expression" priority="63" stopIfTrue="1">
      <formula>NOT(ISBLANK(D17))</formula>
    </cfRule>
    <cfRule type="expression" dxfId="465" priority="64">
      <formula>IF(ISBLANK(E6), 0, 1)</formula>
    </cfRule>
  </conditionalFormatting>
  <conditionalFormatting sqref="D40:F40">
    <cfRule type="expression" dxfId="464" priority="1" stopIfTrue="1">
      <formula>IF(ISBLANK($G$25), 1, 0)</formula>
    </cfRule>
  </conditionalFormatting>
  <conditionalFormatting sqref="E17:G17">
    <cfRule type="expression" dxfId="463" priority="30" stopIfTrue="1">
      <formula>IF($A$17=1, 1, 0)</formula>
    </cfRule>
    <cfRule type="expression" dxfId="462" priority="33">
      <formula>IF($A$17=0, 1, 0)</formula>
    </cfRule>
    <cfRule type="expression" priority="29" stopIfTrue="1">
      <formula>IF($A$17=2, 1, 0)</formula>
    </cfRule>
  </conditionalFormatting>
  <conditionalFormatting sqref="G11:H11">
    <cfRule type="expression" priority="42" stopIfTrue="1">
      <formula>NOT(ISBLANK(G11))</formula>
    </cfRule>
    <cfRule type="expression" dxfId="461" priority="43">
      <formula>IF(ISBLANK(C5), 0, 1)</formula>
    </cfRule>
  </conditionalFormatting>
  <conditionalFormatting sqref="G19:H19">
    <cfRule type="expression" dxfId="460" priority="28">
      <formula>IF($A$17=1, 1, 0)</formula>
    </cfRule>
    <cfRule type="expression" dxfId="459" priority="27">
      <formula>IF($A$17=2, 1, 0)</formula>
    </cfRule>
    <cfRule type="expression" priority="17" stopIfTrue="1">
      <formula>IF(NOT(ISBLANK($G19)), 1, 0)</formula>
    </cfRule>
  </conditionalFormatting>
  <conditionalFormatting sqref="G25:H25">
    <cfRule type="expression" dxfId="458" priority="20">
      <formula>IF($A$17=1, 1, 0)</formula>
    </cfRule>
    <cfRule type="expression" dxfId="457" priority="19">
      <formula>IF($A$17=2, 1, 0)</formula>
    </cfRule>
    <cfRule type="expression" priority="18" stopIfTrue="1">
      <formula>IF(NOT(ISBLANK(G25)), 1, 0)</formula>
    </cfRule>
  </conditionalFormatting>
  <conditionalFormatting sqref="G31:H31">
    <cfRule type="expression" priority="8">
      <formula>IF(NOT(ISBLANK(G31)), 1, 0)</formula>
    </cfRule>
    <cfRule type="expression" dxfId="456" priority="10">
      <formula>IF($A$17=1, 1, 0)</formula>
    </cfRule>
    <cfRule type="expression" dxfId="455" priority="9">
      <formula>IF($A$17=2, 1, 0)</formula>
    </cfRule>
  </conditionalFormatting>
  <dataValidations disablePrompts="1" count="3">
    <dataValidation type="list" allowBlank="1" showInputMessage="1" showErrorMessage="1" promptTitle="Select Your Monument" prompt="Please begin by selecting your Monument" sqref="C5:H5" xr:uid="{00000000-0002-0000-0200-000000000000}">
      <formula1>EligibleMonuments</formula1>
    </dataValidation>
    <dataValidation type="list" allowBlank="1" showInputMessage="1" showErrorMessage="1" promptTitle="Type of Particulars" prompt="Please select your role from the following" sqref="G11:H11" xr:uid="{00000000-0002-0000-0200-000001000000}">
      <formula1>MonumentParticulars</formula1>
    </dataValidation>
    <dataValidation type="list" allowBlank="1" showInputMessage="1" showErrorMessage="1" sqref="G19:H19 G25:H25 G31:H31" xr:uid="{00000000-0002-0000-0200-000002000000}">
      <formula1>ContractorTypes</formula1>
    </dataValidation>
  </dataValidations>
  <pageMargins left="0.7" right="0.7" top="0.75" bottom="0.75" header="0.3" footer="0.3"/>
  <pageSetup paperSize="9" orientation="portrait" r:id="rId1"/>
  <headerFooter>
    <oddHeader xml:space="preserve">&amp;R&amp;"Gadugi,Italic"&amp;9 TES Forms
Project Particulars </oddHeader>
    <oddFooter>&amp;L&amp;"Gadugi,Regular"&amp;8v1.5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Option Button 2">
              <controlPr defaultSize="0" autoFill="0" autoLine="0" autoPict="0">
                <anchor moveWithCells="1">
                  <from>
                    <xdr:col>0</xdr:col>
                    <xdr:colOff>266700</xdr:colOff>
                    <xdr:row>16</xdr:row>
                    <xdr:rowOff>0</xdr:rowOff>
                  </from>
                  <to>
                    <xdr:col>0</xdr:col>
                    <xdr:colOff>485775</xdr:colOff>
                    <xdr:row>17</xdr:row>
                    <xdr:rowOff>0</xdr:rowOff>
                  </to>
                </anchor>
              </controlPr>
            </control>
          </mc:Choice>
        </mc:AlternateContent>
        <mc:AlternateContent xmlns:mc="http://schemas.openxmlformats.org/markup-compatibility/2006">
          <mc:Choice Requires="x14">
            <control shapeId="5123" r:id="rId5" name="Option Button 3">
              <controlPr defaultSize="0" autoFill="0" autoLine="0" autoPict="0">
                <anchor moveWithCells="1">
                  <from>
                    <xdr:col>4</xdr:col>
                    <xdr:colOff>228600</xdr:colOff>
                    <xdr:row>15</xdr:row>
                    <xdr:rowOff>171450</xdr:rowOff>
                  </from>
                  <to>
                    <xdr:col>4</xdr:col>
                    <xdr:colOff>485775</xdr:colOff>
                    <xdr:row>17</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F110"/>
  <sheetViews>
    <sheetView tabSelected="1" view="pageLayout" zoomScaleNormal="100" workbookViewId="0">
      <selection activeCell="D26" sqref="D26"/>
    </sheetView>
  </sheetViews>
  <sheetFormatPr defaultRowHeight="12.75" x14ac:dyDescent="0.2"/>
  <cols>
    <col min="1" max="1" width="24" style="4" customWidth="1"/>
    <col min="2" max="2" width="15" style="4" customWidth="1"/>
    <col min="3" max="3" width="11.7109375" style="4" customWidth="1"/>
    <col min="4" max="6" width="12" style="4" customWidth="1"/>
    <col min="7" max="7" width="3.28515625" style="4" customWidth="1"/>
    <col min="8" max="16384" width="9.140625" style="4"/>
  </cols>
  <sheetData>
    <row r="1" spans="1:6" ht="18" x14ac:dyDescent="0.25">
      <c r="A1" s="197" t="s">
        <v>315</v>
      </c>
      <c r="B1" s="197"/>
      <c r="C1" s="197"/>
      <c r="D1" s="197"/>
      <c r="E1" s="197"/>
      <c r="F1" s="197"/>
    </row>
    <row r="4" spans="1:6" ht="15" x14ac:dyDescent="0.25">
      <c r="A4" s="14" t="s">
        <v>61</v>
      </c>
      <c r="D4" s="70" t="s">
        <v>277</v>
      </c>
      <c r="E4" s="69" t="s">
        <v>178</v>
      </c>
      <c r="F4" s="69" t="s">
        <v>273</v>
      </c>
    </row>
    <row r="5" spans="1:6" ht="15" x14ac:dyDescent="0.25">
      <c r="A5" s="14"/>
      <c r="E5" s="69" t="s">
        <v>275</v>
      </c>
      <c r="F5" s="69" t="s">
        <v>203</v>
      </c>
    </row>
    <row r="6" spans="1:6" ht="15" x14ac:dyDescent="0.25">
      <c r="A6" s="14"/>
      <c r="E6" s="69" t="s">
        <v>276</v>
      </c>
      <c r="F6" s="69" t="s">
        <v>274</v>
      </c>
    </row>
    <row r="8" spans="1:6" ht="54" x14ac:dyDescent="0.25">
      <c r="A8" s="12" t="s">
        <v>62</v>
      </c>
      <c r="B8" s="12" t="s">
        <v>63</v>
      </c>
      <c r="C8" s="13" t="s">
        <v>64</v>
      </c>
      <c r="D8" s="13" t="s">
        <v>65</v>
      </c>
      <c r="E8" s="13" t="s">
        <v>66</v>
      </c>
      <c r="F8" s="13" t="s">
        <v>191</v>
      </c>
    </row>
    <row r="9" spans="1:6" x14ac:dyDescent="0.2">
      <c r="A9" s="42"/>
      <c r="B9" s="51"/>
      <c r="C9" s="52"/>
      <c r="D9" s="53"/>
      <c r="E9" s="52"/>
      <c r="F9" s="37"/>
    </row>
    <row r="10" spans="1:6" x14ac:dyDescent="0.2">
      <c r="A10" s="54"/>
      <c r="B10" s="55"/>
      <c r="C10" s="56"/>
      <c r="D10" s="57"/>
      <c r="E10" s="56"/>
      <c r="F10" s="38"/>
    </row>
    <row r="11" spans="1:6" x14ac:dyDescent="0.2">
      <c r="A11" s="54"/>
      <c r="B11" s="55"/>
      <c r="C11" s="56"/>
      <c r="D11" s="57"/>
      <c r="E11" s="56"/>
      <c r="F11" s="38"/>
    </row>
    <row r="12" spans="1:6" x14ac:dyDescent="0.2">
      <c r="A12" s="54" t="s">
        <v>69</v>
      </c>
      <c r="B12" s="55"/>
      <c r="C12" s="56"/>
      <c r="D12" s="57"/>
      <c r="E12" s="56"/>
      <c r="F12" s="38"/>
    </row>
    <row r="13" spans="1:6" x14ac:dyDescent="0.2">
      <c r="A13" s="54"/>
      <c r="B13" s="55"/>
      <c r="C13" s="56"/>
      <c r="D13" s="57"/>
      <c r="E13" s="56"/>
      <c r="F13" s="38"/>
    </row>
    <row r="14" spans="1:6" x14ac:dyDescent="0.2">
      <c r="A14" s="54"/>
      <c r="B14" s="55"/>
      <c r="C14" s="56"/>
      <c r="D14" s="57"/>
      <c r="E14" s="56"/>
      <c r="F14" s="38"/>
    </row>
    <row r="15" spans="1:6" x14ac:dyDescent="0.2">
      <c r="A15" s="54"/>
      <c r="B15" s="55"/>
      <c r="C15" s="56"/>
      <c r="D15" s="57"/>
      <c r="E15" s="56"/>
      <c r="F15" s="38"/>
    </row>
    <row r="16" spans="1:6" x14ac:dyDescent="0.2">
      <c r="A16" s="54"/>
      <c r="B16" s="55"/>
      <c r="C16" s="56"/>
      <c r="D16" s="57"/>
      <c r="E16" s="56"/>
      <c r="F16" s="38"/>
    </row>
    <row r="17" spans="1:6" x14ac:dyDescent="0.2">
      <c r="A17" s="54"/>
      <c r="B17" s="55"/>
      <c r="C17" s="56"/>
      <c r="D17" s="57"/>
      <c r="E17" s="56"/>
      <c r="F17" s="38"/>
    </row>
    <row r="18" spans="1:6" x14ac:dyDescent="0.2">
      <c r="A18" s="54" t="s">
        <v>125</v>
      </c>
      <c r="B18" s="55"/>
      <c r="C18" s="56"/>
      <c r="D18" s="57"/>
      <c r="E18" s="56"/>
      <c r="F18" s="38"/>
    </row>
    <row r="19" spans="1:6" x14ac:dyDescent="0.2">
      <c r="A19" s="54"/>
      <c r="B19" s="55"/>
      <c r="C19" s="56"/>
      <c r="D19" s="57"/>
      <c r="E19" s="56"/>
      <c r="F19" s="38"/>
    </row>
    <row r="20" spans="1:6" x14ac:dyDescent="0.2">
      <c r="A20" s="54"/>
      <c r="B20" s="55"/>
      <c r="C20" s="56"/>
      <c r="D20" s="57"/>
      <c r="E20" s="56"/>
      <c r="F20" s="38"/>
    </row>
    <row r="21" spans="1:6" x14ac:dyDescent="0.2">
      <c r="A21" s="54"/>
      <c r="B21" s="55"/>
      <c r="C21" s="56"/>
      <c r="D21" s="57"/>
      <c r="E21" s="56"/>
      <c r="F21" s="38"/>
    </row>
    <row r="22" spans="1:6" x14ac:dyDescent="0.2">
      <c r="A22" s="54"/>
      <c r="B22" s="55"/>
      <c r="C22" s="56"/>
      <c r="D22" s="57"/>
      <c r="E22" s="56"/>
      <c r="F22" s="38"/>
    </row>
    <row r="23" spans="1:6" x14ac:dyDescent="0.2">
      <c r="A23" s="54"/>
      <c r="B23" s="55"/>
      <c r="C23" s="56"/>
      <c r="D23" s="57"/>
      <c r="E23" s="56"/>
      <c r="F23" s="38"/>
    </row>
    <row r="24" spans="1:6" x14ac:dyDescent="0.2">
      <c r="A24" s="54"/>
      <c r="B24" s="55"/>
      <c r="C24" s="56"/>
      <c r="D24" s="57"/>
      <c r="E24" s="56"/>
      <c r="F24" s="38"/>
    </row>
    <row r="25" spans="1:6" x14ac:dyDescent="0.2">
      <c r="A25" s="54"/>
      <c r="B25" s="55"/>
      <c r="C25" s="56"/>
      <c r="D25" s="57"/>
      <c r="E25" s="56"/>
      <c r="F25" s="38"/>
    </row>
    <row r="26" spans="1:6" ht="14.25" customHeight="1" x14ac:dyDescent="0.2">
      <c r="A26" s="54"/>
      <c r="B26" s="55"/>
      <c r="C26" s="56"/>
      <c r="D26" s="57"/>
      <c r="E26" s="56"/>
      <c r="F26" s="38"/>
    </row>
    <row r="27" spans="1:6" x14ac:dyDescent="0.2">
      <c r="A27" s="54"/>
      <c r="B27" s="55"/>
      <c r="C27" s="56"/>
      <c r="D27" s="57"/>
      <c r="E27" s="56"/>
      <c r="F27" s="38"/>
    </row>
    <row r="28" spans="1:6" x14ac:dyDescent="0.2">
      <c r="A28" s="54"/>
      <c r="B28" s="55"/>
      <c r="C28" s="56"/>
      <c r="D28" s="57"/>
      <c r="E28" s="56"/>
      <c r="F28" s="38"/>
    </row>
    <row r="29" spans="1:6" x14ac:dyDescent="0.2">
      <c r="A29" s="54"/>
      <c r="B29" s="55"/>
      <c r="C29" s="56"/>
      <c r="D29" s="57"/>
      <c r="E29" s="56"/>
      <c r="F29" s="38"/>
    </row>
    <row r="30" spans="1:6" x14ac:dyDescent="0.2">
      <c r="A30" s="54"/>
      <c r="B30" s="55"/>
      <c r="C30" s="56"/>
      <c r="D30" s="57"/>
      <c r="E30" s="56"/>
      <c r="F30" s="38"/>
    </row>
    <row r="31" spans="1:6" x14ac:dyDescent="0.2">
      <c r="A31" s="205" t="s">
        <v>177</v>
      </c>
      <c r="B31" s="206"/>
      <c r="C31" s="33">
        <f>SUM(C9:C30)</f>
        <v>0</v>
      </c>
      <c r="D31" s="33">
        <f>SUM(D9:D30)</f>
        <v>0</v>
      </c>
      <c r="E31" s="33">
        <f>SUM(E9:E30)</f>
        <v>0</v>
      </c>
      <c r="F31" s="33">
        <f>SUM(F9:F30)</f>
        <v>0</v>
      </c>
    </row>
    <row r="32" spans="1:6" ht="6.75" customHeight="1" x14ac:dyDescent="0.2">
      <c r="A32" s="58"/>
      <c r="B32" s="58"/>
      <c r="C32" s="58"/>
      <c r="D32" s="57"/>
      <c r="E32" s="57"/>
      <c r="F32" s="57"/>
    </row>
    <row r="33" spans="1:6" ht="48" x14ac:dyDescent="0.2">
      <c r="A33" s="201" t="s">
        <v>170</v>
      </c>
      <c r="B33" s="202"/>
      <c r="C33" s="10" t="s">
        <v>64</v>
      </c>
      <c r="D33" s="11" t="s">
        <v>65</v>
      </c>
      <c r="E33" s="10" t="s">
        <v>169</v>
      </c>
      <c r="F33" s="10" t="s">
        <v>192</v>
      </c>
    </row>
    <row r="34" spans="1:6" x14ac:dyDescent="0.2">
      <c r="A34" s="203"/>
      <c r="B34" s="204"/>
      <c r="C34" s="56"/>
      <c r="D34" s="15"/>
      <c r="E34" s="56"/>
      <c r="F34" s="56"/>
    </row>
    <row r="35" spans="1:6" x14ac:dyDescent="0.2">
      <c r="A35" s="203"/>
      <c r="B35" s="204"/>
      <c r="C35" s="56"/>
      <c r="D35" s="15"/>
      <c r="E35" s="56"/>
      <c r="F35" s="56"/>
    </row>
    <row r="36" spans="1:6" x14ac:dyDescent="0.2">
      <c r="A36" s="203"/>
      <c r="B36" s="204"/>
      <c r="C36" s="56"/>
      <c r="D36" s="15"/>
      <c r="E36" s="56"/>
      <c r="F36" s="56"/>
    </row>
    <row r="37" spans="1:6" x14ac:dyDescent="0.2">
      <c r="A37" s="203"/>
      <c r="B37" s="204"/>
      <c r="C37" s="56"/>
      <c r="D37" s="15"/>
      <c r="E37" s="56"/>
      <c r="F37" s="56"/>
    </row>
    <row r="38" spans="1:6" x14ac:dyDescent="0.2">
      <c r="A38" s="203"/>
      <c r="B38" s="204"/>
      <c r="C38" s="56"/>
      <c r="D38" s="15"/>
      <c r="E38" s="56"/>
      <c r="F38" s="56"/>
    </row>
    <row r="39" spans="1:6" x14ac:dyDescent="0.2">
      <c r="A39" s="203"/>
      <c r="B39" s="204"/>
      <c r="C39" s="56"/>
      <c r="D39" s="16"/>
      <c r="E39" s="56"/>
      <c r="F39" s="38"/>
    </row>
    <row r="40" spans="1:6" x14ac:dyDescent="0.2">
      <c r="A40" s="207"/>
      <c r="B40" s="208"/>
      <c r="C40" s="56"/>
      <c r="D40" s="15"/>
      <c r="E40" s="56"/>
      <c r="F40" s="59"/>
    </row>
    <row r="41" spans="1:6" x14ac:dyDescent="0.2">
      <c r="A41" s="205" t="s">
        <v>190</v>
      </c>
      <c r="B41" s="206"/>
      <c r="C41" s="36">
        <f>SUM(C34:C40)</f>
        <v>0</v>
      </c>
      <c r="D41" s="17"/>
      <c r="E41" s="34">
        <f>SUM(E34:E40)</f>
        <v>0</v>
      </c>
      <c r="F41" s="35">
        <f>SUM(F34:F40)</f>
        <v>0</v>
      </c>
    </row>
    <row r="42" spans="1:6" ht="6.75" customHeight="1" x14ac:dyDescent="0.2">
      <c r="A42" s="190"/>
      <c r="B42" s="190"/>
      <c r="C42" s="58"/>
      <c r="D42" s="57"/>
      <c r="E42" s="60"/>
      <c r="F42" s="57"/>
    </row>
    <row r="43" spans="1:6" x14ac:dyDescent="0.2">
      <c r="A43" s="198" t="s">
        <v>230</v>
      </c>
      <c r="B43" s="198"/>
      <c r="C43" s="10"/>
      <c r="D43" s="18"/>
      <c r="E43" s="10"/>
      <c r="F43" s="10"/>
    </row>
    <row r="44" spans="1:6" ht="6.75" customHeight="1" x14ac:dyDescent="0.2">
      <c r="A44" s="190"/>
      <c r="B44" s="190"/>
      <c r="C44" s="58"/>
      <c r="D44" s="57"/>
      <c r="E44" s="60"/>
      <c r="F44" s="57"/>
    </row>
    <row r="45" spans="1:6" ht="13.5" customHeight="1" x14ac:dyDescent="0.2">
      <c r="A45" s="199" t="s">
        <v>182</v>
      </c>
      <c r="B45" s="200"/>
      <c r="C45" s="32">
        <f>SUM(C31+C41+C43)</f>
        <v>0</v>
      </c>
      <c r="D45" s="33">
        <f>SUM(D43+D41+D31)</f>
        <v>0</v>
      </c>
      <c r="E45" s="39">
        <f>SUM(E43+E41+E31)</f>
        <v>0</v>
      </c>
      <c r="F45" s="43">
        <f>SUM(F43+F41+F31)</f>
        <v>0</v>
      </c>
    </row>
    <row r="46" spans="1:6" ht="14.25" customHeight="1" x14ac:dyDescent="0.2">
      <c r="A46" s="190" t="s">
        <v>311</v>
      </c>
      <c r="B46" s="190"/>
      <c r="C46" s="190"/>
      <c r="D46" s="190"/>
      <c r="E46" s="190"/>
      <c r="F46" s="190"/>
    </row>
    <row r="47" spans="1:6" x14ac:dyDescent="0.2">
      <c r="A47" s="190"/>
      <c r="B47" s="190"/>
      <c r="C47" s="190"/>
      <c r="D47" s="190"/>
      <c r="E47" s="190"/>
      <c r="F47" s="190"/>
    </row>
    <row r="48" spans="1:6" x14ac:dyDescent="0.2">
      <c r="A48" s="61"/>
      <c r="B48" s="61"/>
      <c r="C48" s="61"/>
      <c r="D48" s="61"/>
      <c r="E48" s="61"/>
      <c r="F48" s="61"/>
    </row>
    <row r="49" spans="1:6" x14ac:dyDescent="0.2">
      <c r="A49" s="61"/>
      <c r="B49" s="61"/>
      <c r="C49" s="61"/>
      <c r="D49" s="61"/>
      <c r="E49" s="61"/>
      <c r="F49" s="61"/>
    </row>
    <row r="50" spans="1:6" ht="15.75" customHeight="1" x14ac:dyDescent="0.2">
      <c r="A50" s="61"/>
      <c r="B50" s="61"/>
      <c r="C50" s="61"/>
      <c r="D50" s="61"/>
      <c r="E50" s="61"/>
      <c r="F50" s="61"/>
    </row>
    <row r="51" spans="1:6" x14ac:dyDescent="0.2">
      <c r="A51" s="61" t="s">
        <v>281</v>
      </c>
      <c r="B51" s="61"/>
      <c r="C51" s="82"/>
      <c r="D51" s="61"/>
      <c r="E51" s="61"/>
      <c r="F51" s="82"/>
    </row>
    <row r="52" spans="1:6" x14ac:dyDescent="0.2">
      <c r="A52" s="81" t="s">
        <v>280</v>
      </c>
      <c r="B52" s="61"/>
      <c r="C52" s="84" t="str">
        <f>IF(NOT(ISBLANK(SecConsult)), "Endorsed by:", "")</f>
        <v/>
      </c>
      <c r="D52" s="61"/>
      <c r="E52" s="61"/>
      <c r="F52" s="81" t="s">
        <v>280</v>
      </c>
    </row>
    <row r="53" spans="1:6" ht="11.25" customHeight="1" x14ac:dyDescent="0.2">
      <c r="A53" s="85" t="str">
        <f>IF(NOT(ISBLANK(MonOwners)), MonOwners, "")</f>
        <v/>
      </c>
      <c r="B53" s="191" t="str">
        <f>IF(NOT(ISBLANK(SecConsult)), SecConsult, "")</f>
        <v/>
      </c>
      <c r="C53" s="191"/>
      <c r="D53" s="191"/>
      <c r="E53" s="192" t="str">
        <f>IF(NOT(ISBLANK(PriConsult)), PriConsult, "")</f>
        <v/>
      </c>
      <c r="F53" s="192"/>
    </row>
    <row r="54" spans="1:6" ht="15" x14ac:dyDescent="0.25">
      <c r="A54" s="14" t="s">
        <v>183</v>
      </c>
      <c r="B54" s="61"/>
      <c r="C54" s="61"/>
      <c r="D54" s="61"/>
      <c r="E54" s="61"/>
      <c r="F54" s="61"/>
    </row>
    <row r="55" spans="1:6" x14ac:dyDescent="0.2">
      <c r="A55" s="61"/>
      <c r="B55" s="61"/>
      <c r="C55" s="61"/>
      <c r="D55" s="61"/>
      <c r="E55" s="61"/>
      <c r="F55" s="61"/>
    </row>
    <row r="56" spans="1:6" ht="38.25" x14ac:dyDescent="0.2">
      <c r="A56" s="24" t="s">
        <v>226</v>
      </c>
      <c r="B56" s="61"/>
      <c r="C56" s="61"/>
      <c r="D56" s="25" t="s">
        <v>206</v>
      </c>
      <c r="E56" s="100" t="s">
        <v>207</v>
      </c>
      <c r="F56" s="100" t="s">
        <v>325</v>
      </c>
    </row>
    <row r="57" spans="1:6" ht="25.5" customHeight="1" x14ac:dyDescent="0.2">
      <c r="A57" s="189" t="s">
        <v>212</v>
      </c>
      <c r="B57" s="189"/>
      <c r="C57" s="189"/>
      <c r="D57" s="95" t="b">
        <v>0</v>
      </c>
      <c r="E57" s="27" t="b">
        <v>0</v>
      </c>
      <c r="F57" s="82"/>
    </row>
    <row r="58" spans="1:6" x14ac:dyDescent="0.2">
      <c r="A58" s="157" t="s">
        <v>208</v>
      </c>
      <c r="B58" s="157"/>
      <c r="C58" s="157"/>
      <c r="D58" s="96" t="b">
        <v>0</v>
      </c>
      <c r="E58" s="28" t="b">
        <v>0</v>
      </c>
      <c r="F58" s="103"/>
    </row>
    <row r="59" spans="1:6" x14ac:dyDescent="0.2">
      <c r="A59" s="157" t="s">
        <v>209</v>
      </c>
      <c r="B59" s="157"/>
      <c r="C59" s="157"/>
      <c r="D59" s="96" t="b">
        <v>0</v>
      </c>
      <c r="E59" s="28" t="b">
        <v>0</v>
      </c>
      <c r="F59" s="103"/>
    </row>
    <row r="60" spans="1:6" x14ac:dyDescent="0.2">
      <c r="A60" s="157" t="s">
        <v>210</v>
      </c>
      <c r="B60" s="157"/>
      <c r="C60" s="157"/>
      <c r="D60" s="96" t="b">
        <v>0</v>
      </c>
      <c r="E60" s="28" t="b">
        <v>0</v>
      </c>
      <c r="F60" s="103"/>
    </row>
    <row r="62" spans="1:6" x14ac:dyDescent="0.2">
      <c r="A62" s="26" t="s">
        <v>213</v>
      </c>
    </row>
    <row r="64" spans="1:6" ht="27" customHeight="1" x14ac:dyDescent="0.25">
      <c r="A64" s="193" t="s">
        <v>261</v>
      </c>
      <c r="B64" s="193"/>
      <c r="C64" s="193"/>
      <c r="D64" s="65" t="b">
        <v>0</v>
      </c>
    </row>
    <row r="65" spans="1:5" ht="6.75" customHeight="1" x14ac:dyDescent="0.2"/>
    <row r="66" spans="1:5" ht="42.75" customHeight="1" x14ac:dyDescent="0.25">
      <c r="A66" s="193" t="s">
        <v>278</v>
      </c>
      <c r="B66" s="193"/>
      <c r="C66" s="193"/>
      <c r="D66" s="65" t="b">
        <v>0</v>
      </c>
    </row>
    <row r="67" spans="1:5" ht="7.5" customHeight="1" x14ac:dyDescent="0.2"/>
    <row r="68" spans="1:5" ht="54" customHeight="1" x14ac:dyDescent="0.25">
      <c r="A68" s="193" t="s">
        <v>211</v>
      </c>
      <c r="B68" s="193"/>
      <c r="C68" s="193"/>
      <c r="D68" s="65" t="b">
        <v>0</v>
      </c>
    </row>
    <row r="69" spans="1:5" ht="6.75" customHeight="1" x14ac:dyDescent="0.2"/>
    <row r="70" spans="1:5" ht="14.25" x14ac:dyDescent="0.25">
      <c r="A70" s="5" t="s">
        <v>222</v>
      </c>
      <c r="B70" s="29"/>
    </row>
    <row r="71" spans="1:5" ht="14.25" x14ac:dyDescent="0.25">
      <c r="A71" s="44" t="str">
        <f ca="1">IF(AND(D68=TRUE, E45&gt;0), IF(A71="", TODAY(), A71), "")</f>
        <v/>
      </c>
      <c r="B71" s="29"/>
    </row>
    <row r="73" spans="1:5" ht="14.25" x14ac:dyDescent="0.25">
      <c r="A73" s="44"/>
    </row>
    <row r="74" spans="1:5" ht="14.25" x14ac:dyDescent="0.25">
      <c r="A74" s="44"/>
    </row>
    <row r="77" spans="1:5" ht="14.25" x14ac:dyDescent="0.25">
      <c r="A77" s="86" t="str">
        <f>IF(NOT(ISBLANK(MonOwners)), MonOwners, "")</f>
        <v/>
      </c>
      <c r="D77" s="86" t="str">
        <f>IF(NOT(ISBLANK(PriConsult)), PriConsult, "")</f>
        <v/>
      </c>
      <c r="E77" s="30"/>
    </row>
    <row r="78" spans="1:5" ht="14.25" x14ac:dyDescent="0.25">
      <c r="A78" s="5" t="s">
        <v>282</v>
      </c>
      <c r="D78" s="5" t="s">
        <v>283</v>
      </c>
    </row>
    <row r="79" spans="1:5" ht="14.25" x14ac:dyDescent="0.25">
      <c r="A79" s="83"/>
      <c r="D79" s="193"/>
      <c r="E79" s="193"/>
    </row>
    <row r="85" spans="1:6" ht="14.25" x14ac:dyDescent="0.25">
      <c r="A85" s="86" t="str">
        <f>IF(NOT(ISBLANK(SecConsult)), SecConsult, "")</f>
        <v/>
      </c>
    </row>
    <row r="86" spans="1:6" ht="14.25" x14ac:dyDescent="0.25">
      <c r="A86" s="87" t="str">
        <f>IF(NOT(ISBLANK(SecConsult)), "Singature and Stamp", "")</f>
        <v/>
      </c>
    </row>
    <row r="87" spans="1:6" ht="14.25" x14ac:dyDescent="0.25">
      <c r="A87" s="87"/>
    </row>
    <row r="88" spans="1:6" ht="14.25" x14ac:dyDescent="0.25">
      <c r="A88" s="196" t="s">
        <v>228</v>
      </c>
      <c r="B88" s="164"/>
      <c r="C88" s="164"/>
      <c r="D88" s="164"/>
      <c r="E88" s="164"/>
      <c r="F88" s="164"/>
    </row>
    <row r="89" spans="1:6" x14ac:dyDescent="0.2">
      <c r="A89" s="30"/>
      <c r="B89" s="30"/>
      <c r="C89" s="30"/>
      <c r="D89" s="30"/>
      <c r="E89" s="30"/>
      <c r="F89" s="30"/>
    </row>
    <row r="90" spans="1:6" ht="14.25" x14ac:dyDescent="0.25">
      <c r="A90" s="48" t="s">
        <v>357</v>
      </c>
      <c r="F90" s="31" t="s">
        <v>251</v>
      </c>
    </row>
    <row r="92" spans="1:6" x14ac:dyDescent="0.2">
      <c r="A92" s="4" t="s">
        <v>358</v>
      </c>
      <c r="E92" s="28" t="b">
        <v>0</v>
      </c>
      <c r="F92" s="62"/>
    </row>
    <row r="93" spans="1:6" x14ac:dyDescent="0.2">
      <c r="A93" s="62"/>
      <c r="B93" s="62"/>
      <c r="C93" s="62"/>
      <c r="D93" s="62"/>
      <c r="E93" s="62"/>
      <c r="F93" s="62"/>
    </row>
    <row r="95" spans="1:6" ht="14.25" x14ac:dyDescent="0.25">
      <c r="A95" s="48" t="s">
        <v>217</v>
      </c>
    </row>
    <row r="97" spans="1:6" x14ac:dyDescent="0.2">
      <c r="A97" s="26" t="s">
        <v>218</v>
      </c>
      <c r="E97" s="31"/>
      <c r="F97" s="31" t="s">
        <v>251</v>
      </c>
    </row>
    <row r="98" spans="1:6" x14ac:dyDescent="0.2">
      <c r="A98" s="157" t="s">
        <v>219</v>
      </c>
      <c r="B98" s="157"/>
      <c r="C98" s="157"/>
      <c r="D98" s="157"/>
      <c r="E98" s="65" t="b">
        <v>0</v>
      </c>
    </row>
    <row r="99" spans="1:6" x14ac:dyDescent="0.2">
      <c r="A99" s="4" t="s">
        <v>360</v>
      </c>
      <c r="E99" s="65"/>
    </row>
    <row r="100" spans="1:6" x14ac:dyDescent="0.2">
      <c r="A100" s="4" t="s">
        <v>358</v>
      </c>
      <c r="E100" s="65"/>
      <c r="F100" s="62"/>
    </row>
    <row r="101" spans="1:6" x14ac:dyDescent="0.2">
      <c r="E101" s="65"/>
    </row>
    <row r="103" spans="1:6" x14ac:dyDescent="0.2">
      <c r="A103" s="26" t="s">
        <v>362</v>
      </c>
    </row>
    <row r="104" spans="1:6" x14ac:dyDescent="0.2">
      <c r="A104" s="157" t="s">
        <v>221</v>
      </c>
      <c r="B104" s="157"/>
      <c r="C104" s="157"/>
      <c r="D104" s="157"/>
      <c r="E104" s="65" t="b">
        <v>0</v>
      </c>
    </row>
    <row r="105" spans="1:6" x14ac:dyDescent="0.2">
      <c r="A105" s="4" t="s">
        <v>358</v>
      </c>
      <c r="E105" s="65" t="b">
        <v>0</v>
      </c>
      <c r="F105" s="62"/>
    </row>
    <row r="106" spans="1:6" x14ac:dyDescent="0.2">
      <c r="E106" s="65"/>
    </row>
    <row r="107" spans="1:6" ht="14.25" x14ac:dyDescent="0.25">
      <c r="A107" s="195" t="s">
        <v>223</v>
      </c>
      <c r="B107" s="195"/>
      <c r="C107" s="195"/>
      <c r="D107" s="195"/>
      <c r="E107" s="65" t="b">
        <v>0</v>
      </c>
    </row>
    <row r="108" spans="1:6" x14ac:dyDescent="0.2">
      <c r="F108" s="62"/>
    </row>
    <row r="109" spans="1:6" x14ac:dyDescent="0.2">
      <c r="A109" s="4" t="s">
        <v>224</v>
      </c>
      <c r="E109" s="4" t="s">
        <v>225</v>
      </c>
    </row>
    <row r="110" spans="1:6" ht="45" customHeight="1" thickBot="1" x14ac:dyDescent="0.25">
      <c r="A110" s="194"/>
      <c r="B110" s="194"/>
      <c r="C110" s="194"/>
      <c r="D110" s="194"/>
      <c r="E110" s="71" t="str">
        <f ca="1">IF(AND(D68=TRUE, E45&gt;0, $E$107=TRUE), IF(E110="", TODAY(), E110), "")</f>
        <v/>
      </c>
      <c r="F110" s="72"/>
    </row>
  </sheetData>
  <sheetProtection password="DB29" sheet="1" objects="1" scenarios="1"/>
  <protectedRanges>
    <protectedRange algorithmName="SHA-512" hashValue="W5fUdY/etr2omp/4JyKtc+7ey9v2oovojHFSzsLeXoCHU8WShy6T9tauVq4nsTrojSVFx5wo3J/ARe4pDLmYkA==" saltValue="Xrz8qayjMdnJpi+aSJLx2Q==" spinCount="100000" sqref="A9:E30 A34:C40 E34:E40 D57:D60 D64 D68 C43 E43" name="ApplicantRange1"/>
    <protectedRange algorithmName="SHA-512" hashValue="QKh52pBs91L8Z85sfYFxQRs76NSYsqtX/veyqfoC7IvOKArJOetnXScgnXDh4Eia+cY0ztrGXR/cWbkgNz767A==" saltValue="wAPuN1BNpuMBFdSVXcxK9g==" spinCount="100000" sqref="A110 F34:F40 F43 E98:E101 F9:F30 E104:E107" name="URA Range 1"/>
  </protectedRanges>
  <mergeCells count="32">
    <mergeCell ref="A1:F1"/>
    <mergeCell ref="A42:B42"/>
    <mergeCell ref="A43:B43"/>
    <mergeCell ref="A44:B44"/>
    <mergeCell ref="A45:B45"/>
    <mergeCell ref="A33:B33"/>
    <mergeCell ref="A34:B34"/>
    <mergeCell ref="A35:B35"/>
    <mergeCell ref="A36:B36"/>
    <mergeCell ref="A37:B37"/>
    <mergeCell ref="A31:B31"/>
    <mergeCell ref="A38:B38"/>
    <mergeCell ref="A39:B39"/>
    <mergeCell ref="A40:B40"/>
    <mergeCell ref="A41:B41"/>
    <mergeCell ref="A110:D110"/>
    <mergeCell ref="A98:D98"/>
    <mergeCell ref="A104:D104"/>
    <mergeCell ref="A107:D107"/>
    <mergeCell ref="A88:F88"/>
    <mergeCell ref="A60:C60"/>
    <mergeCell ref="A68:C68"/>
    <mergeCell ref="A64:C64"/>
    <mergeCell ref="A66:C66"/>
    <mergeCell ref="D79:E79"/>
    <mergeCell ref="A57:C57"/>
    <mergeCell ref="A46:F46"/>
    <mergeCell ref="A47:F47"/>
    <mergeCell ref="A58:C58"/>
    <mergeCell ref="A59:C59"/>
    <mergeCell ref="B53:D53"/>
    <mergeCell ref="E53:F53"/>
  </mergeCells>
  <conditionalFormatting sqref="A84">
    <cfRule type="expression" dxfId="454" priority="5">
      <formula>IF(ISBLANK(SecConsult), 1, 0)</formula>
    </cfRule>
  </conditionalFormatting>
  <conditionalFormatting sqref="A98:A101">
    <cfRule type="expression" priority="18" stopIfTrue="1">
      <formula>IF(AND($E$45&gt;0, $E$98=TRUE), 1, 0)</formula>
    </cfRule>
    <cfRule type="expression" dxfId="453" priority="24">
      <formula>IF(AND($E$45&gt;0, $D$68=TRUE), 1, 0)</formula>
    </cfRule>
  </conditionalFormatting>
  <conditionalFormatting sqref="A104">
    <cfRule type="expression" priority="16" stopIfTrue="1">
      <formula>IF(AND($E$45&gt;0, $E$104=TRUE), 1, 0)</formula>
    </cfRule>
    <cfRule type="expression" dxfId="452" priority="22">
      <formula>IF(AND($E$45&gt;0, $D$68=TRUE), 1, 0)</formula>
    </cfRule>
  </conditionalFormatting>
  <conditionalFormatting sqref="A107">
    <cfRule type="expression" dxfId="451" priority="20">
      <formula>IF(AND($E$45&gt;0, E98=TRUE, E104=TRUE), 1, 0)</formula>
    </cfRule>
  </conditionalFormatting>
  <conditionalFormatting sqref="A57:C58">
    <cfRule type="expression" dxfId="450" priority="55">
      <formula>IF(AND($E$45&gt;0, $D57=TRUE), 1, 0)</formula>
    </cfRule>
    <cfRule type="expression" dxfId="449" priority="54">
      <formula>IF(AND($D57=FALSE, $E$45&gt;0), 1, 0)</formula>
    </cfRule>
  </conditionalFormatting>
  <conditionalFormatting sqref="A59:C59">
    <cfRule type="expression" priority="52">
      <formula>IF(AND($E$45&gt;0, $D$59=TRUE), 1, 0)</formula>
    </cfRule>
    <cfRule type="expression" dxfId="448" priority="51">
      <formula>IF(AND($E$45&gt;0, $D$59=FALSE, $D$60=TRUE), 1, 0)</formula>
    </cfRule>
  </conditionalFormatting>
  <conditionalFormatting sqref="A59:C60">
    <cfRule type="expression" dxfId="447" priority="53">
      <formula>IF(AND($E$45&gt;0, $D$59=FALSE, $D$60=FALSE), 1, 0)</formula>
    </cfRule>
  </conditionalFormatting>
  <conditionalFormatting sqref="A60:C60">
    <cfRule type="expression" dxfId="446" priority="50">
      <formula>IF(AND($D$59=TRUE, $D$60=FALSE, $E$45&gt;0), 1, 0)</formula>
    </cfRule>
    <cfRule type="expression" priority="49">
      <formula>IF($D$60=TRUE, 1, 0)</formula>
    </cfRule>
  </conditionalFormatting>
  <conditionalFormatting sqref="A64:C64">
    <cfRule type="expression" dxfId="445" priority="31" stopIfTrue="1">
      <formula>IF(AND($E$45&gt;0, $D$64=TRUE), 1, 0)</formula>
    </cfRule>
    <cfRule type="expression" dxfId="444" priority="32">
      <formula>IF(AND($E$45&gt;0, $D$64=FALSE), 1, 0)</formula>
    </cfRule>
  </conditionalFormatting>
  <conditionalFormatting sqref="A66:C66">
    <cfRule type="expression" dxfId="443" priority="3" stopIfTrue="1">
      <formula>IF(AND($E$45&gt;0, $D$66=FALSE), 1, 0)</formula>
    </cfRule>
    <cfRule type="expression" priority="4">
      <formula>IF(AND($E$45&gt;0, $D$66=TRUE), 1, 0)</formula>
    </cfRule>
  </conditionalFormatting>
  <conditionalFormatting sqref="A68:C68">
    <cfRule type="expression" dxfId="442" priority="30">
      <formula>IF(AND($E$45&gt;0, $D$68=FALSE), 1, 0)</formula>
    </cfRule>
    <cfRule type="expression" priority="29" stopIfTrue="1">
      <formula>IF(AND($E$45&gt;0, $D$68=TRUE), 1, 0)</formula>
    </cfRule>
  </conditionalFormatting>
  <conditionalFormatting sqref="A107:D107">
    <cfRule type="expression" priority="14" stopIfTrue="1">
      <formula>IF(AND($E$45&gt;0, $E$104=TRUE, $E$98=TRUE, $E$107=TRUE), 1, 0)</formula>
    </cfRule>
  </conditionalFormatting>
  <conditionalFormatting sqref="C31:C32">
    <cfRule type="expression" priority="71" stopIfTrue="1">
      <formula>NOT(ISBLANK($C31))</formula>
    </cfRule>
    <cfRule type="expression" priority="70" stopIfTrue="1">
      <formula>IF(ISBLANK($B31), 1, 0)</formula>
    </cfRule>
  </conditionalFormatting>
  <conditionalFormatting sqref="C33">
    <cfRule type="expression" dxfId="441" priority="66">
      <formula>IF(ISBLANK($A33),0,1)</formula>
    </cfRule>
    <cfRule type="expression" priority="65" stopIfTrue="1">
      <formula>NOT(ISBLANK(C33))</formula>
    </cfRule>
  </conditionalFormatting>
  <conditionalFormatting sqref="C34:C40">
    <cfRule type="expression" dxfId="440" priority="73">
      <formula>IF(ISBLANK($A34),0,1)</formula>
    </cfRule>
    <cfRule type="expression" priority="69" stopIfTrue="1">
      <formula>NOT(ISBLANK($C34))</formula>
    </cfRule>
  </conditionalFormatting>
  <conditionalFormatting sqref="C43">
    <cfRule type="expression" dxfId="439" priority="68">
      <formula>IF(ISBLANK($A43), 0, 1)</formula>
    </cfRule>
    <cfRule type="expression" priority="67" stopIfTrue="1">
      <formula>NOT(ISBLANK(C43))</formula>
    </cfRule>
  </conditionalFormatting>
  <conditionalFormatting sqref="C51">
    <cfRule type="expression" dxfId="438" priority="6">
      <formula>IF(ISBLANK(SecConsult), 1, 0)</formula>
    </cfRule>
  </conditionalFormatting>
  <conditionalFormatting sqref="C9:E30 D31:F32 F33 F41 D42:F42 E43 D44:F45 E34:E40">
    <cfRule type="expression" dxfId="437" priority="75">
      <formula>IF(ISBLANK($A9),0,1)</formula>
    </cfRule>
  </conditionalFormatting>
  <conditionalFormatting sqref="C9:E30 E43 D31:F32 F33 F41 D42:F42 D44:F45">
    <cfRule type="expression" priority="74" stopIfTrue="1">
      <formula>NOT(ISBLANK(C9))</formula>
    </cfRule>
  </conditionalFormatting>
  <conditionalFormatting sqref="D57:D58">
    <cfRule type="expression" dxfId="436" priority="102">
      <formula>IF(AND($E$45&gt;0, $D57=FALSE), 1, 0)</formula>
    </cfRule>
    <cfRule type="expression" dxfId="435" priority="101" stopIfTrue="1">
      <formula>IF(AND($E$45&gt;0, $D$57=TRUE), 1, 0)</formula>
    </cfRule>
  </conditionalFormatting>
  <conditionalFormatting sqref="D59">
    <cfRule type="expression" dxfId="434" priority="38">
      <formula>IF(AND($E$45&gt;0, $D$59=1), 1,0)</formula>
    </cfRule>
    <cfRule type="expression" dxfId="433" priority="39">
      <formula>IF(AND($E$45&gt;0, $D$59=FALSE, $D$60=TRUE), 1, 0)</formula>
    </cfRule>
  </conditionalFormatting>
  <conditionalFormatting sqref="D59:D60">
    <cfRule type="expression" dxfId="432" priority="40">
      <formula>IF(AND($E$45&gt;0, $D$59=FALSE, $D$60=FALSE), 1, 0)</formula>
    </cfRule>
  </conditionalFormatting>
  <conditionalFormatting sqref="D60">
    <cfRule type="expression" dxfId="431" priority="37">
      <formula>IF(AND($E$45&gt;0, $D$59=TRUE, $D$60=FALSE), 1, 0)</formula>
    </cfRule>
    <cfRule type="expression" dxfId="430" priority="36">
      <formula>IF(AND($E$45&gt;0, $D$60=TRUE), 1, 0)</formula>
    </cfRule>
  </conditionalFormatting>
  <conditionalFormatting sqref="D64">
    <cfRule type="expression" dxfId="429" priority="28">
      <formula>IF(AND($E$45&gt;0, $D$64=FALSE), 1, 0)</formula>
    </cfRule>
    <cfRule type="expression" dxfId="428" priority="27" stopIfTrue="1">
      <formula>IF(AND($E$45&gt;0, $D$64=TRUE), 1, 0)</formula>
    </cfRule>
  </conditionalFormatting>
  <conditionalFormatting sqref="D66">
    <cfRule type="expression" dxfId="427" priority="10" stopIfTrue="1">
      <formula>IF(AND($E$45&gt;0, $D$66=TRUE), 1, 0)</formula>
    </cfRule>
    <cfRule type="expression" dxfId="426" priority="11">
      <formula>IF(AND($E$45&gt;0, $D$66=FALSE), 1, 0)</formula>
    </cfRule>
  </conditionalFormatting>
  <conditionalFormatting sqref="D68">
    <cfRule type="expression" dxfId="425" priority="26">
      <formula>IF(AND($E$45&gt;0, $D$68=FALSE), 1, 0)</formula>
    </cfRule>
    <cfRule type="expression" dxfId="424" priority="25" stopIfTrue="1">
      <formula>IF(AND($E$45&gt;0, $D$68=TRUE), 1, 0)</formula>
    </cfRule>
  </conditionalFormatting>
  <conditionalFormatting sqref="E9:E30 E34:E40 E43">
    <cfRule type="expression" dxfId="423" priority="9" stopIfTrue="1">
      <formula>IF($E9&gt;($C9-$D9), 1,0)</formula>
    </cfRule>
  </conditionalFormatting>
  <conditionalFormatting sqref="E33">
    <cfRule type="expression" dxfId="422" priority="64">
      <formula>IF(ISBLANK($A33),0,1)</formula>
    </cfRule>
  </conditionalFormatting>
  <conditionalFormatting sqref="E33:E40">
    <cfRule type="expression" priority="63" stopIfTrue="1">
      <formula>NOT(ISBLANK(E33))</formula>
    </cfRule>
  </conditionalFormatting>
  <conditionalFormatting sqref="E57">
    <cfRule type="expression" dxfId="421" priority="47" stopIfTrue="1">
      <formula>IF(AND($E$45&gt;0, $E57=TRUE), 1, 0)</formula>
    </cfRule>
    <cfRule type="expression" dxfId="420" priority="48">
      <formula>IF(AND($E$45&gt;0, $D57=TRUE), 1, 0)</formula>
    </cfRule>
  </conditionalFormatting>
  <conditionalFormatting sqref="E58">
    <cfRule type="expression" dxfId="419" priority="35">
      <formula>IF(AND($E$45&gt;0, $D$58=TRUE), 1, 0)</formula>
    </cfRule>
    <cfRule type="expression" dxfId="418" priority="34" stopIfTrue="1">
      <formula>IF($E$58=TRUE, 1, 0)</formula>
    </cfRule>
  </conditionalFormatting>
  <conditionalFormatting sqref="E59">
    <cfRule type="expression" dxfId="417" priority="98" stopIfTrue="1">
      <formula>IF($E59=TRUE, 1, 0)</formula>
    </cfRule>
    <cfRule type="expression" dxfId="416" priority="100">
      <formula>IF(AND($E$45&gt;0, $D$59=TRUE), 1, 0)</formula>
    </cfRule>
  </conditionalFormatting>
  <conditionalFormatting sqref="E60">
    <cfRule type="expression" dxfId="415" priority="42">
      <formula>IF(AND($E$45&gt;0, $D$60=TRUE), 1, 0)</formula>
    </cfRule>
    <cfRule type="expression" dxfId="414" priority="33" stopIfTrue="1">
      <formula>IF($E$60=TRUE, 1, 0)</formula>
    </cfRule>
  </conditionalFormatting>
  <conditionalFormatting sqref="E92">
    <cfRule type="expression" dxfId="413" priority="2">
      <formula>IF(AND($E$45&gt;0, $E92=FALSE), 1, 0)</formula>
    </cfRule>
    <cfRule type="expression" dxfId="412" priority="1" stopIfTrue="1">
      <formula>IF(AND($E$45&gt;0, $E92=TRUE), 1, 0)</formula>
    </cfRule>
  </conditionalFormatting>
  <conditionalFormatting sqref="E98:E101">
    <cfRule type="expression" dxfId="411" priority="23">
      <formula>IF(AND($E$45&gt;0, $D$68=TRUE), 1, 0)</formula>
    </cfRule>
    <cfRule type="expression" dxfId="410" priority="17" stopIfTrue="1">
      <formula>IF(AND($E$45&gt;0, $E$98=TRUE), 1, 0)</formula>
    </cfRule>
  </conditionalFormatting>
  <conditionalFormatting sqref="E104:E106">
    <cfRule type="expression" dxfId="409" priority="21">
      <formula>IF(AND($E$45&gt;0, $D$68=TRUE), 1, 0)</formula>
    </cfRule>
    <cfRule type="expression" dxfId="408" priority="15" stopIfTrue="1">
      <formula>IF(AND($E$45&gt;0, $E$104=TRUE), 1, 0)</formula>
    </cfRule>
  </conditionalFormatting>
  <conditionalFormatting sqref="E107">
    <cfRule type="expression" dxfId="407" priority="19">
      <formula>IF(AND($E$45&gt;0, $E$98=TRUE, $E$104=TRUE), 1, 0)</formula>
    </cfRule>
    <cfRule type="expression" dxfId="406" priority="13" stopIfTrue="1">
      <formula>IF(AND($E$45&gt;0, $E$98=TRUE, $E$104=TRUE, $E$107=TRUE), 1, 0)</formula>
    </cfRule>
  </conditionalFormatting>
  <conditionalFormatting sqref="F9:F30 F34:F40 F43">
    <cfRule type="expression" dxfId="405" priority="7" stopIfTrue="1">
      <formula>IF($F9&gt;$E9, 1, 0)</formula>
    </cfRule>
  </conditionalFormatting>
  <conditionalFormatting sqref="F9:F30">
    <cfRule type="expression" priority="61" stopIfTrue="1">
      <formula>NOT(ISBLANK($F9))</formula>
    </cfRule>
    <cfRule type="expression" dxfId="404" priority="62" stopIfTrue="1">
      <formula>IF($E9&gt;0, 1, 0)</formula>
    </cfRule>
  </conditionalFormatting>
  <conditionalFormatting sqref="F34:F40">
    <cfRule type="expression" priority="58" stopIfTrue="1">
      <formula>NOT(ISBLANK($F34))</formula>
    </cfRule>
    <cfRule type="expression" dxfId="403" priority="59" stopIfTrue="1">
      <formula>IF($E34&gt;0, 1, 0)</formula>
    </cfRule>
  </conditionalFormatting>
  <conditionalFormatting sqref="F43">
    <cfRule type="expression" dxfId="402" priority="57" stopIfTrue="1">
      <formula>IF($E43&gt;0, 1, 0)</formula>
    </cfRule>
    <cfRule type="expression" priority="56" stopIfTrue="1">
      <formula>NOT(ISBLANK($F43))</formula>
    </cfRule>
  </conditionalFormatting>
  <dataValidations xWindow="242" yWindow="372" count="10">
    <dataValidation type="list" allowBlank="1" showInputMessage="1" showErrorMessage="1" sqref="B9:B30" xr:uid="{00000000-0002-0000-0300-000000000000}">
      <formula1>Works_Offset</formula1>
    </dataValidation>
    <dataValidation type="list" allowBlank="1" showInputMessage="1" showErrorMessage="1" sqref="A34:B40" xr:uid="{00000000-0002-0000-0300-000001000000}">
      <formula1>ConsultancyFees</formula1>
    </dataValidation>
    <dataValidation type="decimal" allowBlank="1" showInputMessage="1" showErrorMessage="1" sqref="C9:D30" xr:uid="{00000000-0002-0000-0300-000002000000}">
      <formula1>0</formula1>
      <formula2>1000000000</formula2>
    </dataValidation>
    <dataValidation type="list" allowBlank="1" showInputMessage="1" showErrorMessage="1" promptTitle="Select Work Category" prompt="Please select the category these works fall under." sqref="A10:A30" xr:uid="{00000000-0002-0000-0300-000003000000}">
      <formula1>IF($B10="",Work_Types,INDIRECT("FakeList"))</formula1>
    </dataValidation>
    <dataValidation type="decimal" errorStyle="information" allowBlank="1" showErrorMessage="1" errorTitle="Incorrect Input" error="Please type in a number" sqref="E9:E30" xr:uid="{00000000-0002-0000-0300-000004000000}">
      <formula1>0</formula1>
      <formula2>1000000000</formula2>
    </dataValidation>
    <dataValidation type="decimal" errorStyle="information" allowBlank="1" showInputMessage="1" showErrorMessage="1" errorTitle="Incorrect Input" error="Please enter a number" sqref="C34:C40 E43" xr:uid="{00000000-0002-0000-0300-000005000000}">
      <formula1>0</formula1>
      <formula2>1000000000</formula2>
    </dataValidation>
    <dataValidation type="decimal" errorStyle="information" allowBlank="1" showInputMessage="1" showErrorMessage="1" errorTitle="Incorrect Input" sqref="E34:E40" xr:uid="{00000000-0002-0000-0300-000006000000}">
      <formula1>0</formula1>
      <formula2>1000000000</formula2>
    </dataValidation>
    <dataValidation type="decimal" errorStyle="information" allowBlank="1" showInputMessage="1" showErrorMessage="1" errorTitle="Incorrect Input" error="Please enter a number" sqref="C43 F9:F30 F34:F40" xr:uid="{00000000-0002-0000-0300-000007000000}">
      <formula1>0</formula1>
      <formula2>100000000</formula2>
    </dataValidation>
    <dataValidation type="decimal" errorStyle="information" allowBlank="1" showInputMessage="1" showErrorMessage="1" errorTitle="Incorrect Input" error="Please enter a number." sqref="F43" xr:uid="{00000000-0002-0000-0300-000008000000}">
      <formula1>0</formula1>
      <formula2>1000000000</formula2>
    </dataValidation>
    <dataValidation type="list" allowBlank="1" showInputMessage="1" showErrorMessage="1" errorTitle="Invalid Selection" error="Please select from the categories provided in the drop-down menu only." promptTitle="Select Work Category" prompt="Please select the category these works fall under." sqref="A9" xr:uid="{00000000-0002-0000-0300-000009000000}">
      <formula1>IF($B9="",Work_Types,INDIRECT("FakeList"))</formula1>
    </dataValidation>
  </dataValidations>
  <pageMargins left="0.7" right="0.7" top="0.75" bottom="0.75" header="0.3" footer="0.3"/>
  <pageSetup paperSize="9" orientation="portrait" r:id="rId1"/>
  <headerFooter>
    <oddHeader>&amp;R&amp;"Gadugi,Italic"&amp;9TES Forms
TES 1 Funding Application</oddHeader>
    <oddFooter>&amp;L&amp;8
&amp;"Gadugi,Regular"v1.5</oddFooter>
    <firstHeader>&amp;R&amp;"Gadugi,Italic"&amp;9TES Forms
TES 1 Planning Application</firstHeader>
    <firstFooter>&amp;L&amp;"Gadugi,Regular"&amp;8v1.0</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3</xdr:col>
                    <xdr:colOff>314325</xdr:colOff>
                    <xdr:row>56</xdr:row>
                    <xdr:rowOff>57150</xdr:rowOff>
                  </from>
                  <to>
                    <xdr:col>3</xdr:col>
                    <xdr:colOff>523875</xdr:colOff>
                    <xdr:row>56</xdr:row>
                    <xdr:rowOff>257175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4</xdr:col>
                    <xdr:colOff>304800</xdr:colOff>
                    <xdr:row>56</xdr:row>
                    <xdr:rowOff>66675</xdr:rowOff>
                  </from>
                  <to>
                    <xdr:col>4</xdr:col>
                    <xdr:colOff>514350</xdr:colOff>
                    <xdr:row>56</xdr:row>
                    <xdr:rowOff>257175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4</xdr:col>
                    <xdr:colOff>314325</xdr:colOff>
                    <xdr:row>56</xdr:row>
                    <xdr:rowOff>295275</xdr:rowOff>
                  </from>
                  <to>
                    <xdr:col>4</xdr:col>
                    <xdr:colOff>523875</xdr:colOff>
                    <xdr:row>58</xdr:row>
                    <xdr:rowOff>19050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4</xdr:col>
                    <xdr:colOff>314325</xdr:colOff>
                    <xdr:row>57</xdr:row>
                    <xdr:rowOff>142875</xdr:rowOff>
                  </from>
                  <to>
                    <xdr:col>4</xdr:col>
                    <xdr:colOff>523875</xdr:colOff>
                    <xdr:row>59</xdr:row>
                    <xdr:rowOff>19050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4</xdr:col>
                    <xdr:colOff>314325</xdr:colOff>
                    <xdr:row>58</xdr:row>
                    <xdr:rowOff>142875</xdr:rowOff>
                  </from>
                  <to>
                    <xdr:col>4</xdr:col>
                    <xdr:colOff>533400</xdr:colOff>
                    <xdr:row>60</xdr:row>
                    <xdr:rowOff>28575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3</xdr:col>
                    <xdr:colOff>314325</xdr:colOff>
                    <xdr:row>56</xdr:row>
                    <xdr:rowOff>295275</xdr:rowOff>
                  </from>
                  <to>
                    <xdr:col>3</xdr:col>
                    <xdr:colOff>561975</xdr:colOff>
                    <xdr:row>58</xdr:row>
                    <xdr:rowOff>38100</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3</xdr:col>
                    <xdr:colOff>333375</xdr:colOff>
                    <xdr:row>63</xdr:row>
                    <xdr:rowOff>57150</xdr:rowOff>
                  </from>
                  <to>
                    <xdr:col>3</xdr:col>
                    <xdr:colOff>552450</xdr:colOff>
                    <xdr:row>63</xdr:row>
                    <xdr:rowOff>276225</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3</xdr:col>
                    <xdr:colOff>333375</xdr:colOff>
                    <xdr:row>67</xdr:row>
                    <xdr:rowOff>228600</xdr:rowOff>
                  </from>
                  <to>
                    <xdr:col>3</xdr:col>
                    <xdr:colOff>581025</xdr:colOff>
                    <xdr:row>67</xdr:row>
                    <xdr:rowOff>457200</xdr:rowOff>
                  </to>
                </anchor>
              </controlPr>
            </control>
          </mc:Choice>
        </mc:AlternateContent>
        <mc:AlternateContent xmlns:mc="http://schemas.openxmlformats.org/markup-compatibility/2006">
          <mc:Choice Requires="x14">
            <control shapeId="3091" r:id="rId12" name="Check Box 19">
              <controlPr locked="0" defaultSize="0" autoFill="0" autoLine="0" autoPict="0">
                <anchor moveWithCells="1">
                  <from>
                    <xdr:col>4</xdr:col>
                    <xdr:colOff>323850</xdr:colOff>
                    <xdr:row>96</xdr:row>
                    <xdr:rowOff>142875</xdr:rowOff>
                  </from>
                  <to>
                    <xdr:col>4</xdr:col>
                    <xdr:colOff>552450</xdr:colOff>
                    <xdr:row>98</xdr:row>
                    <xdr:rowOff>19050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4</xdr:col>
                    <xdr:colOff>323850</xdr:colOff>
                    <xdr:row>102</xdr:row>
                    <xdr:rowOff>123825</xdr:rowOff>
                  </from>
                  <to>
                    <xdr:col>4</xdr:col>
                    <xdr:colOff>542925</xdr:colOff>
                    <xdr:row>104</xdr:row>
                    <xdr:rowOff>38100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4</xdr:col>
                    <xdr:colOff>323850</xdr:colOff>
                    <xdr:row>106</xdr:row>
                    <xdr:rowOff>0</xdr:rowOff>
                  </from>
                  <to>
                    <xdr:col>4</xdr:col>
                    <xdr:colOff>533400</xdr:colOff>
                    <xdr:row>107</xdr:row>
                    <xdr:rowOff>0</xdr:rowOff>
                  </to>
                </anchor>
              </controlPr>
            </control>
          </mc:Choice>
        </mc:AlternateContent>
        <mc:AlternateContent xmlns:mc="http://schemas.openxmlformats.org/markup-compatibility/2006">
          <mc:Choice Requires="x14">
            <control shapeId="3095" r:id="rId15" name="Check Box 23">
              <controlPr defaultSize="0" autoFill="0" autoLine="0" autoPict="0">
                <anchor moveWithCells="1">
                  <from>
                    <xdr:col>3</xdr:col>
                    <xdr:colOff>333375</xdr:colOff>
                    <xdr:row>65</xdr:row>
                    <xdr:rowOff>171450</xdr:rowOff>
                  </from>
                  <to>
                    <xdr:col>3</xdr:col>
                    <xdr:colOff>552450</xdr:colOff>
                    <xdr:row>65</xdr:row>
                    <xdr:rowOff>381000</xdr:rowOff>
                  </to>
                </anchor>
              </controlPr>
            </control>
          </mc:Choice>
        </mc:AlternateContent>
        <mc:AlternateContent xmlns:mc="http://schemas.openxmlformats.org/markup-compatibility/2006">
          <mc:Choice Requires="x14">
            <control shapeId="3096" r:id="rId16" name="Check Box 24">
              <controlPr defaultSize="0" autoFill="0" autoLine="0" autoPict="0">
                <anchor moveWithCells="1">
                  <from>
                    <xdr:col>3</xdr:col>
                    <xdr:colOff>314325</xdr:colOff>
                    <xdr:row>57</xdr:row>
                    <xdr:rowOff>152400</xdr:rowOff>
                  </from>
                  <to>
                    <xdr:col>3</xdr:col>
                    <xdr:colOff>533400</xdr:colOff>
                    <xdr:row>59</xdr:row>
                    <xdr:rowOff>19050</xdr:rowOff>
                  </to>
                </anchor>
              </controlPr>
            </control>
          </mc:Choice>
        </mc:AlternateContent>
        <mc:AlternateContent xmlns:mc="http://schemas.openxmlformats.org/markup-compatibility/2006">
          <mc:Choice Requires="x14">
            <control shapeId="3097" r:id="rId17" name="Check Box 25">
              <controlPr defaultSize="0" autoFill="0" autoLine="0" autoPict="0">
                <anchor moveWithCells="1">
                  <from>
                    <xdr:col>3</xdr:col>
                    <xdr:colOff>314325</xdr:colOff>
                    <xdr:row>59</xdr:row>
                    <xdr:rowOff>9525</xdr:rowOff>
                  </from>
                  <to>
                    <xdr:col>3</xdr:col>
                    <xdr:colOff>495300</xdr:colOff>
                    <xdr:row>60</xdr:row>
                    <xdr:rowOff>0</xdr:rowOff>
                  </to>
                </anchor>
              </controlPr>
            </control>
          </mc:Choice>
        </mc:AlternateContent>
        <mc:AlternateContent xmlns:mc="http://schemas.openxmlformats.org/markup-compatibility/2006">
          <mc:Choice Requires="x14">
            <control shapeId="3098" r:id="rId18" name="Check Box 26">
              <controlPr defaultSize="0" autoFill="0" autoLine="0" autoPict="0">
                <anchor moveWithCells="1">
                  <from>
                    <xdr:col>4</xdr:col>
                    <xdr:colOff>323850</xdr:colOff>
                    <xdr:row>97</xdr:row>
                    <xdr:rowOff>152400</xdr:rowOff>
                  </from>
                  <to>
                    <xdr:col>4</xdr:col>
                    <xdr:colOff>523875</xdr:colOff>
                    <xdr:row>98</xdr:row>
                    <xdr:rowOff>152400</xdr:rowOff>
                  </to>
                </anchor>
              </controlPr>
            </control>
          </mc:Choice>
        </mc:AlternateContent>
        <mc:AlternateContent xmlns:mc="http://schemas.openxmlformats.org/markup-compatibility/2006">
          <mc:Choice Requires="x14">
            <control shapeId="3099" r:id="rId19" name="Check Box 27">
              <controlPr defaultSize="0" autoFill="0" autoLine="0" autoPict="0">
                <anchor moveWithCells="1">
                  <from>
                    <xdr:col>4</xdr:col>
                    <xdr:colOff>323850</xdr:colOff>
                    <xdr:row>103</xdr:row>
                    <xdr:rowOff>142875</xdr:rowOff>
                  </from>
                  <to>
                    <xdr:col>5</xdr:col>
                    <xdr:colOff>323850</xdr:colOff>
                    <xdr:row>105</xdr:row>
                    <xdr:rowOff>28575</xdr:rowOff>
                  </to>
                </anchor>
              </controlPr>
            </control>
          </mc:Choice>
        </mc:AlternateContent>
        <mc:AlternateContent xmlns:mc="http://schemas.openxmlformats.org/markup-compatibility/2006">
          <mc:Choice Requires="x14">
            <control shapeId="3100" r:id="rId20" name="Check Box 28">
              <controlPr defaultSize="0" autoFill="0" autoLine="0" autoPict="0">
                <anchor moveWithCells="1">
                  <from>
                    <xdr:col>4</xdr:col>
                    <xdr:colOff>323850</xdr:colOff>
                    <xdr:row>103</xdr:row>
                    <xdr:rowOff>123825</xdr:rowOff>
                  </from>
                  <to>
                    <xdr:col>4</xdr:col>
                    <xdr:colOff>542925</xdr:colOff>
                    <xdr:row>105</xdr:row>
                    <xdr:rowOff>38100</xdr:rowOff>
                  </to>
                </anchor>
              </controlPr>
            </control>
          </mc:Choice>
        </mc:AlternateContent>
        <mc:AlternateContent xmlns:mc="http://schemas.openxmlformats.org/markup-compatibility/2006">
          <mc:Choice Requires="x14">
            <control shapeId="3103" r:id="rId21" name="Check Box 31">
              <controlPr defaultSize="0" autoFill="0" autoLine="0" autoPict="0">
                <anchor moveWithCells="1">
                  <from>
                    <xdr:col>4</xdr:col>
                    <xdr:colOff>304800</xdr:colOff>
                    <xdr:row>90</xdr:row>
                    <xdr:rowOff>142875</xdr:rowOff>
                  </from>
                  <to>
                    <xdr:col>4</xdr:col>
                    <xdr:colOff>552450</xdr:colOff>
                    <xdr:row>92</xdr:row>
                    <xdr:rowOff>19050</xdr:rowOff>
                  </to>
                </anchor>
              </controlPr>
            </control>
          </mc:Choice>
        </mc:AlternateContent>
        <mc:AlternateContent xmlns:mc="http://schemas.openxmlformats.org/markup-compatibility/2006">
          <mc:Choice Requires="x14">
            <control shapeId="3104" r:id="rId22" name="Check Box 32">
              <controlPr defaultSize="0" autoFill="0" autoLine="0" autoPict="0">
                <anchor moveWithCells="1">
                  <from>
                    <xdr:col>4</xdr:col>
                    <xdr:colOff>323850</xdr:colOff>
                    <xdr:row>98</xdr:row>
                    <xdr:rowOff>142875</xdr:rowOff>
                  </from>
                  <to>
                    <xdr:col>4</xdr:col>
                    <xdr:colOff>552450</xdr:colOff>
                    <xdr:row>100</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5050"/>
  </sheetPr>
  <dimension ref="A1:F107"/>
  <sheetViews>
    <sheetView view="pageLayout" zoomScaleNormal="100" workbookViewId="0">
      <selection activeCell="C89" sqref="C89"/>
    </sheetView>
  </sheetViews>
  <sheetFormatPr defaultRowHeight="12.75" x14ac:dyDescent="0.2"/>
  <cols>
    <col min="1" max="1" width="24" style="4" customWidth="1"/>
    <col min="2" max="2" width="15" style="4" customWidth="1"/>
    <col min="3" max="3" width="11.7109375" style="4" customWidth="1"/>
    <col min="4" max="6" width="12" style="4" customWidth="1"/>
    <col min="7" max="7" width="3.28515625" style="4" customWidth="1"/>
    <col min="8" max="16384" width="9.140625" style="4"/>
  </cols>
  <sheetData>
    <row r="1" spans="1:6" ht="18" x14ac:dyDescent="0.25">
      <c r="A1" s="197" t="s">
        <v>322</v>
      </c>
      <c r="B1" s="197"/>
      <c r="C1" s="197"/>
      <c r="D1" s="197"/>
      <c r="E1" s="197"/>
      <c r="F1" s="197"/>
    </row>
    <row r="4" spans="1:6" ht="15" x14ac:dyDescent="0.25">
      <c r="A4" s="14" t="s">
        <v>61</v>
      </c>
      <c r="D4" s="70" t="s">
        <v>277</v>
      </c>
      <c r="E4" s="69" t="s">
        <v>178</v>
      </c>
      <c r="F4" s="69" t="s">
        <v>273</v>
      </c>
    </row>
    <row r="5" spans="1:6" ht="15" x14ac:dyDescent="0.25">
      <c r="A5" s="14"/>
      <c r="E5" s="69" t="s">
        <v>275</v>
      </c>
      <c r="F5" s="69" t="s">
        <v>203</v>
      </c>
    </row>
    <row r="6" spans="1:6" ht="15" x14ac:dyDescent="0.25">
      <c r="A6" s="14"/>
      <c r="E6" s="69" t="s">
        <v>276</v>
      </c>
      <c r="F6" s="69" t="s">
        <v>274</v>
      </c>
    </row>
    <row r="8" spans="1:6" ht="54" x14ac:dyDescent="0.25">
      <c r="A8" s="12" t="s">
        <v>62</v>
      </c>
      <c r="B8" s="12" t="s">
        <v>63</v>
      </c>
      <c r="C8" s="13" t="s">
        <v>64</v>
      </c>
      <c r="D8" s="13" t="s">
        <v>65</v>
      </c>
      <c r="E8" s="13" t="s">
        <v>66</v>
      </c>
      <c r="F8" s="13" t="s">
        <v>191</v>
      </c>
    </row>
    <row r="9" spans="1:6" x14ac:dyDescent="0.2">
      <c r="A9" s="42"/>
      <c r="B9" s="51"/>
      <c r="C9" s="52"/>
      <c r="D9" s="53"/>
      <c r="E9" s="52">
        <f>C9-D9</f>
        <v>0</v>
      </c>
      <c r="F9" s="37"/>
    </row>
    <row r="10" spans="1:6" x14ac:dyDescent="0.2">
      <c r="A10" s="54"/>
      <c r="B10" s="55"/>
      <c r="C10" s="56"/>
      <c r="D10" s="57"/>
      <c r="E10" s="56">
        <f t="shared" ref="E10:E30" si="0">C10-D10</f>
        <v>0</v>
      </c>
      <c r="F10" s="38"/>
    </row>
    <row r="11" spans="1:6" x14ac:dyDescent="0.2">
      <c r="A11" s="54"/>
      <c r="B11" s="55"/>
      <c r="C11" s="56"/>
      <c r="D11" s="57"/>
      <c r="E11" s="56">
        <f t="shared" si="0"/>
        <v>0</v>
      </c>
      <c r="F11" s="38"/>
    </row>
    <row r="12" spans="1:6" x14ac:dyDescent="0.2">
      <c r="A12" s="54"/>
      <c r="B12" s="55"/>
      <c r="C12" s="56"/>
      <c r="D12" s="57"/>
      <c r="E12" s="56">
        <f t="shared" si="0"/>
        <v>0</v>
      </c>
      <c r="F12" s="38"/>
    </row>
    <row r="13" spans="1:6" x14ac:dyDescent="0.2">
      <c r="A13" s="54"/>
      <c r="B13" s="55"/>
      <c r="C13" s="56"/>
      <c r="D13" s="57"/>
      <c r="E13" s="56">
        <f t="shared" si="0"/>
        <v>0</v>
      </c>
      <c r="F13" s="38"/>
    </row>
    <row r="14" spans="1:6" x14ac:dyDescent="0.2">
      <c r="A14" s="54"/>
      <c r="B14" s="55"/>
      <c r="C14" s="56"/>
      <c r="D14" s="57"/>
      <c r="E14" s="56">
        <f t="shared" si="0"/>
        <v>0</v>
      </c>
      <c r="F14" s="38"/>
    </row>
    <row r="15" spans="1:6" x14ac:dyDescent="0.2">
      <c r="A15" s="54"/>
      <c r="B15" s="55"/>
      <c r="C15" s="56"/>
      <c r="D15" s="57"/>
      <c r="E15" s="56">
        <f t="shared" si="0"/>
        <v>0</v>
      </c>
      <c r="F15" s="38"/>
    </row>
    <row r="16" spans="1:6" x14ac:dyDescent="0.2">
      <c r="A16" s="54"/>
      <c r="B16" s="55"/>
      <c r="C16" s="56"/>
      <c r="D16" s="57"/>
      <c r="E16" s="56">
        <f t="shared" si="0"/>
        <v>0</v>
      </c>
      <c r="F16" s="38"/>
    </row>
    <row r="17" spans="1:6" x14ac:dyDescent="0.2">
      <c r="A17" s="54"/>
      <c r="B17" s="55"/>
      <c r="C17" s="56"/>
      <c r="D17" s="57"/>
      <c r="E17" s="56">
        <f t="shared" si="0"/>
        <v>0</v>
      </c>
      <c r="F17" s="38"/>
    </row>
    <row r="18" spans="1:6" x14ac:dyDescent="0.2">
      <c r="A18" s="54"/>
      <c r="B18" s="55"/>
      <c r="C18" s="56"/>
      <c r="D18" s="57"/>
      <c r="E18" s="56">
        <f t="shared" si="0"/>
        <v>0</v>
      </c>
      <c r="F18" s="38"/>
    </row>
    <row r="19" spans="1:6" x14ac:dyDescent="0.2">
      <c r="A19" s="54"/>
      <c r="B19" s="55"/>
      <c r="C19" s="56"/>
      <c r="D19" s="57"/>
      <c r="E19" s="56">
        <f t="shared" si="0"/>
        <v>0</v>
      </c>
      <c r="F19" s="38"/>
    </row>
    <row r="20" spans="1:6" x14ac:dyDescent="0.2">
      <c r="A20" s="54"/>
      <c r="B20" s="55"/>
      <c r="C20" s="56"/>
      <c r="D20" s="57"/>
      <c r="E20" s="56">
        <f t="shared" si="0"/>
        <v>0</v>
      </c>
      <c r="F20" s="38"/>
    </row>
    <row r="21" spans="1:6" x14ac:dyDescent="0.2">
      <c r="A21" s="54"/>
      <c r="B21" s="55"/>
      <c r="C21" s="56"/>
      <c r="D21" s="57"/>
      <c r="E21" s="56">
        <f t="shared" si="0"/>
        <v>0</v>
      </c>
      <c r="F21" s="38"/>
    </row>
    <row r="22" spans="1:6" x14ac:dyDescent="0.2">
      <c r="A22" s="54"/>
      <c r="B22" s="55"/>
      <c r="C22" s="56"/>
      <c r="D22" s="57"/>
      <c r="E22" s="56">
        <f>C22-D22</f>
        <v>0</v>
      </c>
      <c r="F22" s="38"/>
    </row>
    <row r="23" spans="1:6" x14ac:dyDescent="0.2">
      <c r="A23" s="54"/>
      <c r="B23" s="55"/>
      <c r="C23" s="56"/>
      <c r="D23" s="57"/>
      <c r="E23" s="56">
        <f t="shared" si="0"/>
        <v>0</v>
      </c>
      <c r="F23" s="38"/>
    </row>
    <row r="24" spans="1:6" x14ac:dyDescent="0.2">
      <c r="A24" s="54"/>
      <c r="B24" s="55"/>
      <c r="C24" s="56"/>
      <c r="D24" s="57"/>
      <c r="E24" s="56">
        <f t="shared" si="0"/>
        <v>0</v>
      </c>
      <c r="F24" s="38"/>
    </row>
    <row r="25" spans="1:6" x14ac:dyDescent="0.2">
      <c r="A25" s="54"/>
      <c r="B25" s="55"/>
      <c r="C25" s="56"/>
      <c r="D25" s="57"/>
      <c r="E25" s="56">
        <f t="shared" si="0"/>
        <v>0</v>
      </c>
      <c r="F25" s="38"/>
    </row>
    <row r="26" spans="1:6" ht="14.25" customHeight="1" x14ac:dyDescent="0.2">
      <c r="A26" s="54"/>
      <c r="B26" s="55"/>
      <c r="C26" s="56"/>
      <c r="D26" s="57"/>
      <c r="E26" s="56">
        <f t="shared" si="0"/>
        <v>0</v>
      </c>
      <c r="F26" s="38"/>
    </row>
    <row r="27" spans="1:6" x14ac:dyDescent="0.2">
      <c r="A27" s="54"/>
      <c r="B27" s="55"/>
      <c r="C27" s="56"/>
      <c r="D27" s="57"/>
      <c r="E27" s="56">
        <f t="shared" si="0"/>
        <v>0</v>
      </c>
      <c r="F27" s="38"/>
    </row>
    <row r="28" spans="1:6" x14ac:dyDescent="0.2">
      <c r="A28" s="54"/>
      <c r="B28" s="55"/>
      <c r="C28" s="56"/>
      <c r="D28" s="57"/>
      <c r="E28" s="56">
        <f t="shared" si="0"/>
        <v>0</v>
      </c>
      <c r="F28" s="38"/>
    </row>
    <row r="29" spans="1:6" x14ac:dyDescent="0.2">
      <c r="A29" s="54"/>
      <c r="B29" s="55"/>
      <c r="C29" s="56"/>
      <c r="D29" s="57"/>
      <c r="E29" s="56">
        <f t="shared" si="0"/>
        <v>0</v>
      </c>
      <c r="F29" s="38"/>
    </row>
    <row r="30" spans="1:6" x14ac:dyDescent="0.2">
      <c r="A30" s="54"/>
      <c r="B30" s="55"/>
      <c r="C30" s="56"/>
      <c r="D30" s="57"/>
      <c r="E30" s="99">
        <f t="shared" si="0"/>
        <v>0</v>
      </c>
      <c r="F30" s="38"/>
    </row>
    <row r="31" spans="1:6" x14ac:dyDescent="0.2">
      <c r="A31" s="205" t="s">
        <v>177</v>
      </c>
      <c r="B31" s="206"/>
      <c r="C31" s="33">
        <f>SUM(C9:C30)</f>
        <v>0</v>
      </c>
      <c r="D31" s="33">
        <f>SUM(D9:D30)</f>
        <v>0</v>
      </c>
      <c r="E31" s="98">
        <f>SUM(E9:E30)</f>
        <v>0</v>
      </c>
      <c r="F31" s="33">
        <f>SUM(F9:F30)</f>
        <v>0</v>
      </c>
    </row>
    <row r="32" spans="1:6" ht="6.75" customHeight="1" x14ac:dyDescent="0.2">
      <c r="A32" s="58"/>
      <c r="B32" s="58"/>
      <c r="C32" s="58"/>
      <c r="D32" s="57"/>
      <c r="E32" s="57"/>
      <c r="F32" s="57"/>
    </row>
    <row r="33" spans="1:6" ht="48" x14ac:dyDescent="0.2">
      <c r="A33" s="201" t="s">
        <v>170</v>
      </c>
      <c r="B33" s="202"/>
      <c r="C33" s="10" t="s">
        <v>64</v>
      </c>
      <c r="D33" s="11" t="s">
        <v>65</v>
      </c>
      <c r="E33" s="10" t="s">
        <v>169</v>
      </c>
      <c r="F33" s="10" t="s">
        <v>192</v>
      </c>
    </row>
    <row r="34" spans="1:6" x14ac:dyDescent="0.2">
      <c r="A34" s="203"/>
      <c r="B34" s="204"/>
      <c r="C34" s="56"/>
      <c r="D34" s="15"/>
      <c r="E34" s="56">
        <f>C34</f>
        <v>0</v>
      </c>
      <c r="F34" s="56"/>
    </row>
    <row r="35" spans="1:6" x14ac:dyDescent="0.2">
      <c r="A35" s="203"/>
      <c r="B35" s="204"/>
      <c r="C35" s="56"/>
      <c r="D35" s="15"/>
      <c r="E35" s="56">
        <f t="shared" ref="E35:E40" si="1">C35</f>
        <v>0</v>
      </c>
      <c r="F35" s="56"/>
    </row>
    <row r="36" spans="1:6" x14ac:dyDescent="0.2">
      <c r="A36" s="203"/>
      <c r="B36" s="204"/>
      <c r="C36" s="56"/>
      <c r="D36" s="15"/>
      <c r="E36" s="56">
        <f t="shared" si="1"/>
        <v>0</v>
      </c>
      <c r="F36" s="56"/>
    </row>
    <row r="37" spans="1:6" x14ac:dyDescent="0.2">
      <c r="A37" s="203"/>
      <c r="B37" s="204"/>
      <c r="C37" s="56"/>
      <c r="D37" s="15"/>
      <c r="E37" s="56">
        <f t="shared" si="1"/>
        <v>0</v>
      </c>
      <c r="F37" s="56"/>
    </row>
    <row r="38" spans="1:6" x14ac:dyDescent="0.2">
      <c r="A38" s="203"/>
      <c r="B38" s="204"/>
      <c r="C38" s="56"/>
      <c r="D38" s="15"/>
      <c r="E38" s="56">
        <f t="shared" si="1"/>
        <v>0</v>
      </c>
      <c r="F38" s="56"/>
    </row>
    <row r="39" spans="1:6" x14ac:dyDescent="0.2">
      <c r="A39" s="203"/>
      <c r="B39" s="204"/>
      <c r="C39" s="56"/>
      <c r="D39" s="16"/>
      <c r="E39" s="56">
        <f t="shared" si="1"/>
        <v>0</v>
      </c>
      <c r="F39" s="38"/>
    </row>
    <row r="40" spans="1:6" x14ac:dyDescent="0.2">
      <c r="A40" s="207"/>
      <c r="B40" s="208"/>
      <c r="C40" s="56"/>
      <c r="D40" s="15"/>
      <c r="E40" s="56">
        <f t="shared" si="1"/>
        <v>0</v>
      </c>
      <c r="F40" s="59"/>
    </row>
    <row r="41" spans="1:6" x14ac:dyDescent="0.2">
      <c r="A41" s="205" t="s">
        <v>190</v>
      </c>
      <c r="B41" s="206"/>
      <c r="C41" s="36">
        <f>SUM(C34:C40)</f>
        <v>0</v>
      </c>
      <c r="D41" s="17"/>
      <c r="E41" s="34">
        <f>SUM(E34:E40)</f>
        <v>0</v>
      </c>
      <c r="F41" s="35">
        <f>SUM(F34:F40)</f>
        <v>0</v>
      </c>
    </row>
    <row r="42" spans="1:6" ht="6.75" customHeight="1" x14ac:dyDescent="0.2">
      <c r="A42" s="190"/>
      <c r="B42" s="190"/>
      <c r="C42" s="58"/>
      <c r="D42" s="57"/>
      <c r="E42" s="60"/>
      <c r="F42" s="57"/>
    </row>
    <row r="43" spans="1:6" x14ac:dyDescent="0.2">
      <c r="A43" s="198" t="s">
        <v>230</v>
      </c>
      <c r="B43" s="198"/>
      <c r="C43" s="10"/>
      <c r="D43" s="18"/>
      <c r="E43" s="10"/>
      <c r="F43" s="10"/>
    </row>
    <row r="44" spans="1:6" ht="6.75" customHeight="1" x14ac:dyDescent="0.2">
      <c r="A44" s="190"/>
      <c r="B44" s="190"/>
      <c r="C44" s="58"/>
      <c r="D44" s="57"/>
      <c r="E44" s="60"/>
      <c r="F44" s="57"/>
    </row>
    <row r="45" spans="1:6" ht="13.5" customHeight="1" x14ac:dyDescent="0.2">
      <c r="A45" s="199" t="s">
        <v>182</v>
      </c>
      <c r="B45" s="200"/>
      <c r="C45" s="32">
        <f>SUM(C31+C41+C43)</f>
        <v>0</v>
      </c>
      <c r="D45" s="33">
        <f>SUM(D43+D41+D31)</f>
        <v>0</v>
      </c>
      <c r="E45" s="39">
        <f>SUM(E43+E41+E31)</f>
        <v>0</v>
      </c>
      <c r="F45" s="43">
        <f>SUM(F43+F41+F31)</f>
        <v>0</v>
      </c>
    </row>
    <row r="46" spans="1:6" ht="14.25" customHeight="1" x14ac:dyDescent="0.2">
      <c r="A46" s="190" t="s">
        <v>311</v>
      </c>
      <c r="B46" s="190"/>
      <c r="C46" s="190"/>
      <c r="D46" s="190"/>
      <c r="E46" s="190"/>
      <c r="F46" s="190"/>
    </row>
    <row r="47" spans="1:6" x14ac:dyDescent="0.2">
      <c r="A47" s="190"/>
      <c r="B47" s="190"/>
      <c r="C47" s="190"/>
      <c r="D47" s="190"/>
      <c r="E47" s="190"/>
      <c r="F47" s="190"/>
    </row>
    <row r="48" spans="1:6" x14ac:dyDescent="0.2">
      <c r="A48" s="61"/>
      <c r="B48" s="61"/>
      <c r="C48" s="61"/>
      <c r="D48" s="61"/>
      <c r="E48" s="61"/>
      <c r="F48" s="61"/>
    </row>
    <row r="49" spans="1:6" x14ac:dyDescent="0.2">
      <c r="A49" s="61"/>
      <c r="B49" s="61"/>
      <c r="C49" s="61"/>
      <c r="D49" s="61"/>
      <c r="E49" s="61"/>
      <c r="F49" s="61"/>
    </row>
    <row r="50" spans="1:6" ht="15.75" customHeight="1" x14ac:dyDescent="0.2">
      <c r="A50" s="61"/>
      <c r="B50" s="61"/>
      <c r="C50" s="61"/>
      <c r="D50" s="61"/>
      <c r="E50" s="61"/>
      <c r="F50" s="61"/>
    </row>
    <row r="51" spans="1:6" x14ac:dyDescent="0.2">
      <c r="A51" s="61" t="s">
        <v>281</v>
      </c>
      <c r="B51" s="61"/>
      <c r="C51" s="82"/>
      <c r="D51" s="61"/>
      <c r="E51" s="61"/>
      <c r="F51" s="82"/>
    </row>
    <row r="52" spans="1:6" x14ac:dyDescent="0.2">
      <c r="A52" s="81" t="s">
        <v>280</v>
      </c>
      <c r="B52" s="61"/>
      <c r="C52" s="84" t="str">
        <f>IF(NOT(ISBLANK(SecConsult)), "Endorsed by:", "")</f>
        <v/>
      </c>
      <c r="D52" s="61"/>
      <c r="E52" s="61"/>
      <c r="F52" s="81" t="s">
        <v>280</v>
      </c>
    </row>
    <row r="53" spans="1:6" ht="11.25" customHeight="1" x14ac:dyDescent="0.2">
      <c r="A53" s="85" t="str">
        <f>IF(NOT(ISBLANK(MonOwners)), MonOwners, "")</f>
        <v/>
      </c>
      <c r="B53" s="191" t="str">
        <f>IF(NOT(ISBLANK(SecConsult)), SecConsult, "")</f>
        <v/>
      </c>
      <c r="C53" s="191"/>
      <c r="D53" s="191"/>
      <c r="E53" s="192" t="str">
        <f>IF(NOT(ISBLANK(PriConsult)), PriConsult, "")</f>
        <v/>
      </c>
      <c r="F53" s="192"/>
    </row>
    <row r="54" spans="1:6" ht="15" x14ac:dyDescent="0.25">
      <c r="A54" s="14" t="s">
        <v>183</v>
      </c>
      <c r="B54" s="61"/>
      <c r="C54" s="61"/>
      <c r="D54" s="61"/>
      <c r="E54" s="61"/>
      <c r="F54" s="61"/>
    </row>
    <row r="55" spans="1:6" x14ac:dyDescent="0.2">
      <c r="A55" s="61"/>
      <c r="B55" s="61"/>
      <c r="C55" s="61"/>
      <c r="D55" s="61"/>
      <c r="E55" s="61"/>
      <c r="F55" s="61"/>
    </row>
    <row r="56" spans="1:6" ht="38.25" x14ac:dyDescent="0.2">
      <c r="A56" s="24" t="s">
        <v>226</v>
      </c>
      <c r="B56" s="61"/>
      <c r="C56" s="61"/>
      <c r="D56" s="25" t="s">
        <v>206</v>
      </c>
      <c r="E56" s="100" t="s">
        <v>207</v>
      </c>
      <c r="F56" s="100" t="s">
        <v>325</v>
      </c>
    </row>
    <row r="57" spans="1:6" ht="15" customHeight="1" x14ac:dyDescent="0.2">
      <c r="A57" s="189" t="s">
        <v>314</v>
      </c>
      <c r="B57" s="189"/>
      <c r="C57" s="189"/>
      <c r="D57" s="64" t="b">
        <v>0</v>
      </c>
      <c r="E57" s="27" t="b">
        <v>0</v>
      </c>
      <c r="F57" s="61"/>
    </row>
    <row r="58" spans="1:6" ht="15" customHeight="1" x14ac:dyDescent="0.2">
      <c r="A58" s="157" t="str">
        <f>IF('Project Particulars'!G25 = "Project Quantity Surveyor", "Priced Bill of Quantities", "Estimated Cost of Works")</f>
        <v>Estimated Cost of Works</v>
      </c>
      <c r="B58" s="157"/>
      <c r="C58" s="157"/>
      <c r="D58" s="65" t="b">
        <v>0</v>
      </c>
      <c r="E58" s="28" t="b">
        <v>0</v>
      </c>
    </row>
    <row r="59" spans="1:6" ht="15" customHeight="1" x14ac:dyDescent="0.2">
      <c r="A59" s="157" t="s">
        <v>209</v>
      </c>
      <c r="B59" s="157"/>
      <c r="C59" s="157"/>
      <c r="D59" s="65" t="b">
        <v>0</v>
      </c>
      <c r="E59" s="28" t="b">
        <v>0</v>
      </c>
    </row>
    <row r="60" spans="1:6" ht="15" customHeight="1" x14ac:dyDescent="0.2">
      <c r="A60" s="157" t="s">
        <v>210</v>
      </c>
      <c r="B60" s="157"/>
      <c r="C60" s="157"/>
      <c r="D60" s="65" t="b">
        <v>0</v>
      </c>
      <c r="E60" s="28" t="b">
        <v>0</v>
      </c>
    </row>
    <row r="62" spans="1:6" x14ac:dyDescent="0.2">
      <c r="A62" s="26" t="s">
        <v>213</v>
      </c>
    </row>
    <row r="64" spans="1:6" ht="27" customHeight="1" x14ac:dyDescent="0.25">
      <c r="A64" s="193" t="s">
        <v>261</v>
      </c>
      <c r="B64" s="193"/>
      <c r="C64" s="193"/>
      <c r="D64" s="65" t="b">
        <v>0</v>
      </c>
    </row>
    <row r="65" spans="1:5" ht="6.75" customHeight="1" x14ac:dyDescent="0.2"/>
    <row r="66" spans="1:5" ht="42.75" customHeight="1" x14ac:dyDescent="0.25">
      <c r="A66" s="193" t="s">
        <v>278</v>
      </c>
      <c r="B66" s="193"/>
      <c r="C66" s="193"/>
      <c r="D66" s="65" t="b">
        <v>0</v>
      </c>
    </row>
    <row r="67" spans="1:5" ht="7.5" customHeight="1" x14ac:dyDescent="0.2"/>
    <row r="68" spans="1:5" ht="54" customHeight="1" x14ac:dyDescent="0.25">
      <c r="A68" s="193" t="s">
        <v>211</v>
      </c>
      <c r="B68" s="193"/>
      <c r="C68" s="193"/>
      <c r="D68" s="65" t="b">
        <v>0</v>
      </c>
    </row>
    <row r="69" spans="1:5" ht="6.75" customHeight="1" x14ac:dyDescent="0.2"/>
    <row r="70" spans="1:5" ht="14.25" x14ac:dyDescent="0.25">
      <c r="A70" s="5" t="s">
        <v>222</v>
      </c>
      <c r="B70" s="29"/>
    </row>
    <row r="71" spans="1:5" ht="14.25" x14ac:dyDescent="0.25">
      <c r="A71" s="44" t="str">
        <f ca="1">IF(AND(D68=TRUE, E45&gt;0), IF(A71="", TODAY(), A71), "")</f>
        <v/>
      </c>
      <c r="B71" s="29"/>
    </row>
    <row r="73" spans="1:5" ht="14.25" x14ac:dyDescent="0.25">
      <c r="A73" s="44"/>
    </row>
    <row r="74" spans="1:5" ht="14.25" x14ac:dyDescent="0.25">
      <c r="A74" s="44"/>
    </row>
    <row r="77" spans="1:5" ht="14.25" x14ac:dyDescent="0.25">
      <c r="A77" s="86" t="str">
        <f>IF(NOT(ISBLANK(MonOwners)), MonOwners, "")</f>
        <v/>
      </c>
      <c r="D77" s="86" t="str">
        <f>IF(NOT(ISBLANK(PriConsult)), PriConsult, "")</f>
        <v/>
      </c>
      <c r="E77" s="30"/>
    </row>
    <row r="78" spans="1:5" ht="14.25" x14ac:dyDescent="0.25">
      <c r="A78" s="5" t="s">
        <v>282</v>
      </c>
      <c r="D78" s="5" t="s">
        <v>283</v>
      </c>
    </row>
    <row r="79" spans="1:5" ht="14.25" x14ac:dyDescent="0.25">
      <c r="A79" s="83"/>
      <c r="D79" s="193"/>
      <c r="E79" s="193"/>
    </row>
    <row r="85" spans="1:6" ht="14.25" x14ac:dyDescent="0.25">
      <c r="A85" s="86" t="str">
        <f>IF(NOT(ISBLANK(SecConsult)), SecConsult, "")</f>
        <v/>
      </c>
    </row>
    <row r="86" spans="1:6" ht="14.25" x14ac:dyDescent="0.25">
      <c r="A86" s="87" t="str">
        <f>IF(NOT(ISBLANK(SecConsult)), "Singature and Stamp", "")</f>
        <v/>
      </c>
    </row>
    <row r="87" spans="1:6" ht="14.25" x14ac:dyDescent="0.25">
      <c r="A87" s="196" t="s">
        <v>228</v>
      </c>
      <c r="B87" s="164"/>
      <c r="C87" s="164"/>
      <c r="D87" s="164"/>
      <c r="E87" s="164"/>
      <c r="F87" s="164"/>
    </row>
    <row r="88" spans="1:6" x14ac:dyDescent="0.2">
      <c r="A88" s="30"/>
      <c r="B88" s="30"/>
      <c r="C88" s="30"/>
      <c r="D88" s="30"/>
      <c r="E88" s="30"/>
      <c r="F88" s="30"/>
    </row>
    <row r="89" spans="1:6" ht="14.25" x14ac:dyDescent="0.25">
      <c r="A89" s="48" t="s">
        <v>357</v>
      </c>
      <c r="F89" s="31" t="s">
        <v>251</v>
      </c>
    </row>
    <row r="91" spans="1:6" x14ac:dyDescent="0.2">
      <c r="A91" s="4" t="s">
        <v>358</v>
      </c>
      <c r="E91" s="28" t="b">
        <v>0</v>
      </c>
      <c r="F91" s="62"/>
    </row>
    <row r="93" spans="1:6" ht="14.25" x14ac:dyDescent="0.25">
      <c r="A93" s="48" t="s">
        <v>217</v>
      </c>
    </row>
    <row r="95" spans="1:6" x14ac:dyDescent="0.2">
      <c r="A95" s="26" t="s">
        <v>218</v>
      </c>
      <c r="E95" s="31"/>
    </row>
    <row r="96" spans="1:6" x14ac:dyDescent="0.2">
      <c r="A96" s="157" t="s">
        <v>219</v>
      </c>
      <c r="B96" s="157"/>
      <c r="C96" s="157"/>
      <c r="D96" s="157"/>
      <c r="E96" s="65" t="b">
        <v>0</v>
      </c>
    </row>
    <row r="97" spans="1:6" x14ac:dyDescent="0.2">
      <c r="A97" s="4" t="s">
        <v>360</v>
      </c>
      <c r="E97" s="65"/>
    </row>
    <row r="98" spans="1:6" x14ac:dyDescent="0.2">
      <c r="A98" s="4" t="s">
        <v>358</v>
      </c>
      <c r="E98" s="65"/>
      <c r="F98" s="62"/>
    </row>
    <row r="100" spans="1:6" x14ac:dyDescent="0.2">
      <c r="A100" s="26" t="s">
        <v>220</v>
      </c>
    </row>
    <row r="101" spans="1:6" x14ac:dyDescent="0.2">
      <c r="A101" s="157" t="s">
        <v>221</v>
      </c>
      <c r="B101" s="157"/>
      <c r="C101" s="157"/>
      <c r="D101" s="157"/>
      <c r="E101" s="65" t="b">
        <v>0</v>
      </c>
    </row>
    <row r="102" spans="1:6" x14ac:dyDescent="0.2">
      <c r="A102" s="4" t="s">
        <v>358</v>
      </c>
      <c r="E102" s="65"/>
      <c r="F102" s="62"/>
    </row>
    <row r="104" spans="1:6" ht="14.25" x14ac:dyDescent="0.25">
      <c r="A104" s="195" t="s">
        <v>321</v>
      </c>
      <c r="B104" s="195"/>
      <c r="C104" s="195"/>
      <c r="D104" s="195"/>
      <c r="E104" s="65" t="b">
        <v>0</v>
      </c>
    </row>
    <row r="105" spans="1:6" x14ac:dyDescent="0.2">
      <c r="F105" s="62"/>
    </row>
    <row r="106" spans="1:6" x14ac:dyDescent="0.2">
      <c r="A106" s="4" t="s">
        <v>224</v>
      </c>
      <c r="E106" s="4" t="s">
        <v>225</v>
      </c>
    </row>
    <row r="107" spans="1:6" ht="45" customHeight="1" thickBot="1" x14ac:dyDescent="0.25">
      <c r="A107" s="194"/>
      <c r="B107" s="194"/>
      <c r="C107" s="194"/>
      <c r="D107" s="194"/>
      <c r="E107" s="71" t="str">
        <f ca="1">IF(AND(D68=TRUE, E45&gt;0, $E$104=TRUE), IF(E107="", TODAY(), E107), "")</f>
        <v/>
      </c>
      <c r="F107" s="72"/>
    </row>
  </sheetData>
  <sheetProtection password="DB29" sheet="1" objects="1" scenarios="1"/>
  <protectedRanges>
    <protectedRange algorithmName="SHA-512" hashValue="2ccOdDMxrHqbMpD1bCoSjIK4BG9IaVApWr89GZXL5FJ2wk5wEhn+bSo9YjpK02xvR6NqLPkzEbJXU3auLhNHNQ==" saltValue="sKuvLvY/qW6ePbhPM2VgfA==" spinCount="100000" sqref="A34:C40 D57:D60 D64 D68 C43 E43 A9:E30 E34:E40" name="ApplicantRange1"/>
    <protectedRange algorithmName="SHA-512" hashValue="QKh52pBs91L8Z85sfYFxQRs76NSYsqtX/veyqfoC7IvOKArJOetnXScgnXDh4Eia+cY0ztrGXR/cWbkgNz767A==" saltValue="wAPuN1BNpuMBFdSVXcxK9g==" spinCount="100000" sqref="A107 F34:F40 F43 E96:E98 E101:E102 E104 F9:F30" name="URA Range 1"/>
  </protectedRanges>
  <mergeCells count="32">
    <mergeCell ref="A42:B42"/>
    <mergeCell ref="A1:F1"/>
    <mergeCell ref="A31:B31"/>
    <mergeCell ref="A33:B33"/>
    <mergeCell ref="A34:B34"/>
    <mergeCell ref="A35:B35"/>
    <mergeCell ref="A36:B36"/>
    <mergeCell ref="A37:B37"/>
    <mergeCell ref="A38:B38"/>
    <mergeCell ref="A39:B39"/>
    <mergeCell ref="A40:B40"/>
    <mergeCell ref="A41:B41"/>
    <mergeCell ref="A66:C66"/>
    <mergeCell ref="A43:B43"/>
    <mergeCell ref="A44:B44"/>
    <mergeCell ref="A45:B45"/>
    <mergeCell ref="A46:F46"/>
    <mergeCell ref="A47:F47"/>
    <mergeCell ref="B53:D53"/>
    <mergeCell ref="E53:F53"/>
    <mergeCell ref="A57:C57"/>
    <mergeCell ref="A58:C58"/>
    <mergeCell ref="A59:C59"/>
    <mergeCell ref="A60:C60"/>
    <mergeCell ref="A64:C64"/>
    <mergeCell ref="A107:D107"/>
    <mergeCell ref="A68:C68"/>
    <mergeCell ref="D79:E79"/>
    <mergeCell ref="A87:F87"/>
    <mergeCell ref="A96:D96"/>
    <mergeCell ref="A101:D101"/>
    <mergeCell ref="A104:D104"/>
  </mergeCells>
  <conditionalFormatting sqref="A84">
    <cfRule type="expression" dxfId="401" priority="17">
      <formula>IF(ISBLANK(SecConsult), 1, 0)</formula>
    </cfRule>
  </conditionalFormatting>
  <conditionalFormatting sqref="A104">
    <cfRule type="expression" dxfId="400" priority="30">
      <formula>IF(AND($E$45&gt;0, E96=TRUE, E101=TRUE), 1, 0)</formula>
    </cfRule>
  </conditionalFormatting>
  <conditionalFormatting sqref="A57:C58">
    <cfRule type="expression" dxfId="399" priority="61">
      <formula>IF(AND($E$45&gt;0, $D57=TRUE), 1, 0)</formula>
    </cfRule>
    <cfRule type="expression" dxfId="398" priority="60">
      <formula>IF(AND($D57=FALSE, $E$45&gt;0), 1, 0)</formula>
    </cfRule>
  </conditionalFormatting>
  <conditionalFormatting sqref="A59:C59">
    <cfRule type="expression" priority="58">
      <formula>IF(AND($E$45&gt;0, $D$59=TRUE), 1, 0)</formula>
    </cfRule>
    <cfRule type="expression" dxfId="397" priority="57">
      <formula>IF(AND($E$45&gt;0, $D$60=TRUE), 1, 0)</formula>
    </cfRule>
  </conditionalFormatting>
  <conditionalFormatting sqref="A59:C60">
    <cfRule type="expression" dxfId="396" priority="59">
      <formula>IF(AND($E$45&gt;0, $D$59=0), 1, 0)</formula>
    </cfRule>
    <cfRule type="expression" dxfId="395" priority="14">
      <formula>IF(AND($D59=FALSE, $D60=FALSE, $E$45&gt;0), 1, 0)</formula>
    </cfRule>
  </conditionalFormatting>
  <conditionalFormatting sqref="A60:C60">
    <cfRule type="expression" dxfId="394" priority="10" stopIfTrue="1">
      <formula>IF($D60=TRUE, 1,0)</formula>
    </cfRule>
    <cfRule type="expression" dxfId="393" priority="11">
      <formula>IF(AND($E$45&gt;0, $D$59=TRUE), 1, 0)</formula>
    </cfRule>
    <cfRule type="expression" dxfId="392" priority="56">
      <formula>IF($D$59=1, 1, 0)</formula>
    </cfRule>
  </conditionalFormatting>
  <conditionalFormatting sqref="A64:C64">
    <cfRule type="expression" dxfId="391" priority="42">
      <formula>IF(AND($E$45&gt;0, $D$64=FALSE), 1, 0)</formula>
    </cfRule>
    <cfRule type="expression" dxfId="390" priority="41" stopIfTrue="1">
      <formula>IF(AND($E$45&gt;0, $D$64=TRUE), 1, 0)</formula>
    </cfRule>
  </conditionalFormatting>
  <conditionalFormatting sqref="A66:C66">
    <cfRule type="expression" dxfId="389" priority="15" stopIfTrue="1">
      <formula>IF(AND($E$45&gt;0, $D$66=FALSE), 1, 0)</formula>
    </cfRule>
    <cfRule type="expression" priority="16">
      <formula>IF(AND($E$45&gt;0, $D$66=TRUE), 1, 0)</formula>
    </cfRule>
  </conditionalFormatting>
  <conditionalFormatting sqref="A68:C68">
    <cfRule type="expression" dxfId="388" priority="40">
      <formula>IF(AND($E$45&gt;0, $D$68=FALSE), 1, 0)</formula>
    </cfRule>
    <cfRule type="expression" priority="39" stopIfTrue="1">
      <formula>IF(AND($E$45&gt;0, $D$68=TRUE), 1, 0)</formula>
    </cfRule>
  </conditionalFormatting>
  <conditionalFormatting sqref="A59:D59">
    <cfRule type="expression" priority="7" stopIfTrue="1">
      <formula>IF($D59=TRUE, 1, 0)</formula>
    </cfRule>
  </conditionalFormatting>
  <conditionalFormatting sqref="A104:D104">
    <cfRule type="expression" priority="24" stopIfTrue="1">
      <formula>IF(AND($E$45&gt;0, $E$101=TRUE, $E$96=TRUE, $E$104=TRUE), 1, 0)</formula>
    </cfRule>
  </conditionalFormatting>
  <conditionalFormatting sqref="C31:C32">
    <cfRule type="expression" priority="75" stopIfTrue="1">
      <formula>IF(ISBLANK($B31), 1, 0)</formula>
    </cfRule>
    <cfRule type="expression" priority="76" stopIfTrue="1">
      <formula>NOT(ISBLANK($C31))</formula>
    </cfRule>
  </conditionalFormatting>
  <conditionalFormatting sqref="C33">
    <cfRule type="expression" dxfId="387" priority="71">
      <formula>IF(ISBLANK($A33),0,1)</formula>
    </cfRule>
    <cfRule type="expression" priority="70" stopIfTrue="1">
      <formula>NOT(ISBLANK(C33))</formula>
    </cfRule>
  </conditionalFormatting>
  <conditionalFormatting sqref="C34:C40">
    <cfRule type="expression" dxfId="386" priority="77">
      <formula>IF(ISBLANK($A34),0,1)</formula>
    </cfRule>
    <cfRule type="expression" priority="74" stopIfTrue="1">
      <formula>NOT(ISBLANK($C34))</formula>
    </cfRule>
  </conditionalFormatting>
  <conditionalFormatting sqref="C43">
    <cfRule type="expression" dxfId="385" priority="73">
      <formula>IF(ISBLANK($A43), 0, 1)</formula>
    </cfRule>
    <cfRule type="expression" priority="72" stopIfTrue="1">
      <formula>NOT(ISBLANK(C43))</formula>
    </cfRule>
  </conditionalFormatting>
  <conditionalFormatting sqref="C51">
    <cfRule type="expression" dxfId="384" priority="18">
      <formula>IF(ISBLANK(SecConsult), 1, 0)</formula>
    </cfRule>
  </conditionalFormatting>
  <conditionalFormatting sqref="C9:E30 D31:F32 F33 F41 D42:F42 E43 D44:F45 E34:E40">
    <cfRule type="expression" dxfId="383" priority="79">
      <formula>IF(ISBLANK($A9),0,1)</formula>
    </cfRule>
  </conditionalFormatting>
  <conditionalFormatting sqref="C9:E30 E43 D31:F32 F33 F41 D42:F42 D44:F45">
    <cfRule type="expression" priority="78" stopIfTrue="1">
      <formula>NOT(ISBLANK(C9))</formula>
    </cfRule>
  </conditionalFormatting>
  <conditionalFormatting sqref="D57:D58">
    <cfRule type="expression" dxfId="382" priority="84">
      <formula>IF(AND($E$45&gt;0, $D57=FALSE), 1, 0)</formula>
    </cfRule>
    <cfRule type="expression" dxfId="381" priority="83" stopIfTrue="1">
      <formula>IF(AND($E$45&gt;0, $D$57=TRUE), 1, 0)</formula>
    </cfRule>
  </conditionalFormatting>
  <conditionalFormatting sqref="D59">
    <cfRule type="expression" dxfId="380" priority="48">
      <formula>IF(AND($E$45&gt;0, $D$59=2), 1, 0)</formula>
    </cfRule>
    <cfRule type="expression" dxfId="379" priority="13">
      <formula>IF(AND($E$45&gt;0, $D$60=TRUE), 1, 0)</formula>
    </cfRule>
    <cfRule type="expression" dxfId="378" priority="49">
      <formula>IF(AND($E$45&gt;0, $D$59=1), 1,0)</formula>
    </cfRule>
  </conditionalFormatting>
  <conditionalFormatting sqref="D59:D60">
    <cfRule type="expression" dxfId="377" priority="50">
      <formula>IF(AND($E$45&gt;0, $D$59=0), 1, 0)</formula>
    </cfRule>
    <cfRule type="expression" dxfId="376" priority="12">
      <formula>IF(AND($D59=FALSE, $D60=FALSE, $E$45&gt;0), 1, 0)</formula>
    </cfRule>
  </conditionalFormatting>
  <conditionalFormatting sqref="D60">
    <cfRule type="expression" dxfId="375" priority="47">
      <formula>IF(AND($E$45&gt;0, $D$59=1), 1, 0)</formula>
    </cfRule>
    <cfRule type="expression" dxfId="374" priority="46">
      <formula>IF(AND($E$45&gt;0, $D$59=2), 1, 0)</formula>
    </cfRule>
    <cfRule type="expression" dxfId="373" priority="9">
      <formula>IF(AND($E$45&gt;0, $D$59=TRUE, $D$60=FALSE), 1, 0)</formula>
    </cfRule>
    <cfRule type="expression" priority="8" stopIfTrue="1">
      <formula>IF($D60=TRUE, 1, 0)</formula>
    </cfRule>
  </conditionalFormatting>
  <conditionalFormatting sqref="D64">
    <cfRule type="expression" dxfId="372" priority="37" stopIfTrue="1">
      <formula>IF(AND($E$45&gt;0, $D$64=TRUE), 1, 0)</formula>
    </cfRule>
    <cfRule type="expression" dxfId="371" priority="38">
      <formula>IF(AND($E$45&gt;0, $D$64=FALSE), 1, 0)</formula>
    </cfRule>
  </conditionalFormatting>
  <conditionalFormatting sqref="D66">
    <cfRule type="expression" dxfId="370" priority="22">
      <formula>IF(AND($E$45&gt;0, $D$66=FALSE), 1, 0)</formula>
    </cfRule>
    <cfRule type="expression" dxfId="369" priority="21" stopIfTrue="1">
      <formula>IF(AND($E$45&gt;0, $D$66=TRUE), 1, 0)</formula>
    </cfRule>
  </conditionalFormatting>
  <conditionalFormatting sqref="D68">
    <cfRule type="expression" dxfId="368" priority="35" stopIfTrue="1">
      <formula>IF(AND($E$45&gt;0, $D$68=TRUE), 1, 0)</formula>
    </cfRule>
    <cfRule type="expression" dxfId="367" priority="36">
      <formula>IF(AND($E$45&gt;0, $D$68=FALSE), 1, 0)</formula>
    </cfRule>
  </conditionalFormatting>
  <conditionalFormatting sqref="E9:E30 E34:E40 E43">
    <cfRule type="expression" dxfId="366" priority="20" stopIfTrue="1">
      <formula>IF($E9&gt;($C9-$D9), 1,0)</formula>
    </cfRule>
  </conditionalFormatting>
  <conditionalFormatting sqref="E33">
    <cfRule type="expression" dxfId="365" priority="69">
      <formula>IF(ISBLANK($A33),0,1)</formula>
    </cfRule>
  </conditionalFormatting>
  <conditionalFormatting sqref="E33:E40">
    <cfRule type="expression" priority="68" stopIfTrue="1">
      <formula>NOT(ISBLANK(E33))</formula>
    </cfRule>
  </conditionalFormatting>
  <conditionalFormatting sqref="E57">
    <cfRule type="expression" dxfId="364" priority="54">
      <formula>IF(AND($E$45&gt;0, $D57=TRUE), 1, 0)</formula>
    </cfRule>
    <cfRule type="expression" dxfId="363" priority="53" stopIfTrue="1">
      <formula>IF(AND($E$45&gt;0, $E57=TRUE), 1, 0)</formula>
    </cfRule>
  </conditionalFormatting>
  <conditionalFormatting sqref="E58">
    <cfRule type="expression" dxfId="362" priority="44" stopIfTrue="1">
      <formula>IF($E$58=TRUE, 1, 0)</formula>
    </cfRule>
    <cfRule type="expression" dxfId="361" priority="45">
      <formula>IF(AND($E$45&gt;0, $D$58=TRUE), 1, 0)</formula>
    </cfRule>
  </conditionalFormatting>
  <conditionalFormatting sqref="E59">
    <cfRule type="expression" dxfId="360" priority="80" stopIfTrue="1">
      <formula>IF($E59=TRUE, 1, 0)</formula>
    </cfRule>
    <cfRule type="expression" dxfId="359" priority="81">
      <formula>IF($D$59=2, 1, 0)</formula>
    </cfRule>
    <cfRule type="expression" dxfId="358" priority="82">
      <formula>IF(AND($E$45&gt;0, $D$59=1), 1, 0)</formula>
    </cfRule>
  </conditionalFormatting>
  <conditionalFormatting sqref="E60">
    <cfRule type="expression" dxfId="357" priority="43" stopIfTrue="1">
      <formula>IF($E$60=TRUE, 1, 0)</formula>
    </cfRule>
    <cfRule type="expression" dxfId="356" priority="51">
      <formula>IF(AND($E$45&gt;0, $D$59=2), 1, 0)</formula>
    </cfRule>
    <cfRule type="expression" dxfId="355" priority="52">
      <formula>IF($D$59=1, 1, 0)</formula>
    </cfRule>
  </conditionalFormatting>
  <conditionalFormatting sqref="E91">
    <cfRule type="expression" dxfId="354" priority="6">
      <formula>IF(AND($D$68=TRUE, $E$91=FALSE), 1, 0)</formula>
    </cfRule>
    <cfRule type="expression" priority="5" stopIfTrue="1">
      <formula>IF($E$91=TRUE, 1, 0)</formula>
    </cfRule>
  </conditionalFormatting>
  <conditionalFormatting sqref="E96:E97">
    <cfRule type="expression" dxfId="353" priority="33">
      <formula>IF(AND($E$45&gt;0, $D$68=TRUE), 1, 0)</formula>
    </cfRule>
    <cfRule type="expression" dxfId="352" priority="27" stopIfTrue="1">
      <formula>IF(AND($E$45&gt;0, $E$96=TRUE), 1, 0)</formula>
    </cfRule>
  </conditionalFormatting>
  <conditionalFormatting sqref="E98">
    <cfRule type="expression" dxfId="351" priority="4">
      <formula>IF(AND($D$68=TRUE, $E$98=FALSE), 1, 0)</formula>
    </cfRule>
    <cfRule type="expression" priority="3" stopIfTrue="1">
      <formula>IF($E$98=TRUE, 1, 0)</formula>
    </cfRule>
  </conditionalFormatting>
  <conditionalFormatting sqref="E101">
    <cfRule type="expression" dxfId="350" priority="31">
      <formula>IF(AND($E$45&gt;0, $D$68=TRUE), 1, 0)</formula>
    </cfRule>
    <cfRule type="expression" dxfId="349" priority="25" stopIfTrue="1">
      <formula>IF(AND($E$45&gt;0, $E$101=TRUE), 1, 0)</formula>
    </cfRule>
  </conditionalFormatting>
  <conditionalFormatting sqref="E102">
    <cfRule type="expression" dxfId="348" priority="2">
      <formula>IF(AND($D$68=TRUE, $E$102=FALSE), 1, 0)</formula>
    </cfRule>
    <cfRule type="expression" priority="1" stopIfTrue="1">
      <formula>IF($E$102=TRUE, 1, 0)</formula>
    </cfRule>
  </conditionalFormatting>
  <conditionalFormatting sqref="E104">
    <cfRule type="expression" dxfId="347" priority="29">
      <formula>IF(AND($E$45&gt;0, $E$96=TRUE, $E$101=TRUE), 1, 0)</formula>
    </cfRule>
    <cfRule type="expression" dxfId="346" priority="23" stopIfTrue="1">
      <formula>IF(AND($E$45&gt;0, $E$96=TRUE, $E$101=TRUE, $E$104=TRUE), 1, 0)</formula>
    </cfRule>
  </conditionalFormatting>
  <conditionalFormatting sqref="F9:F30 F34:F40 F43">
    <cfRule type="expression" dxfId="345" priority="19" stopIfTrue="1">
      <formula>IF($F9&gt;$E9, 1, 0)</formula>
    </cfRule>
  </conditionalFormatting>
  <conditionalFormatting sqref="F9:F30">
    <cfRule type="expression" dxfId="344" priority="67" stopIfTrue="1">
      <formula>IF($E9&gt;0, 1, 0)</formula>
    </cfRule>
    <cfRule type="expression" priority="66" stopIfTrue="1">
      <formula>NOT(ISBLANK($F9))</formula>
    </cfRule>
  </conditionalFormatting>
  <conditionalFormatting sqref="F34:F40">
    <cfRule type="expression" priority="64" stopIfTrue="1">
      <formula>NOT(ISBLANK($F34))</formula>
    </cfRule>
    <cfRule type="expression" dxfId="343" priority="65" stopIfTrue="1">
      <formula>IF($E34&gt;0, 1, 0)</formula>
    </cfRule>
  </conditionalFormatting>
  <conditionalFormatting sqref="F43">
    <cfRule type="expression" priority="62" stopIfTrue="1">
      <formula>NOT(ISBLANK($F43))</formula>
    </cfRule>
    <cfRule type="expression" dxfId="342" priority="63" stopIfTrue="1">
      <formula>IF($E43&gt;0, 1, 0)</formula>
    </cfRule>
  </conditionalFormatting>
  <dataValidations disablePrompts="1" count="10">
    <dataValidation type="list" allowBlank="1" showInputMessage="1" showErrorMessage="1" errorTitle="Invalid Selection" error="Please select from the categories provided in the drop-down menu only." promptTitle="Select Work Category" prompt="Please select the category these works fall under." sqref="A9" xr:uid="{00000000-0002-0000-0400-000000000000}">
      <formula1>IF($B9="",Work_Types,INDIRECT("FakeList"))</formula1>
    </dataValidation>
    <dataValidation type="decimal" errorStyle="information" allowBlank="1" showInputMessage="1" showErrorMessage="1" errorTitle="Incorrect Input" error="Please enter a number." sqref="F43" xr:uid="{00000000-0002-0000-0400-000001000000}">
      <formula1>0</formula1>
      <formula2>1000000000</formula2>
    </dataValidation>
    <dataValidation type="decimal" errorStyle="information" allowBlank="1" showInputMessage="1" showErrorMessage="1" errorTitle="Incorrect Input" error="Please enter a number" sqref="C43 F9:F30 F34:F40" xr:uid="{00000000-0002-0000-0400-000002000000}">
      <formula1>0</formula1>
      <formula2>100000000</formula2>
    </dataValidation>
    <dataValidation type="decimal" errorStyle="information" allowBlank="1" showInputMessage="1" showErrorMessage="1" errorTitle="Incorrect Input" sqref="E34:E40" xr:uid="{00000000-0002-0000-0400-000003000000}">
      <formula1>0</formula1>
      <formula2>1000000000</formula2>
    </dataValidation>
    <dataValidation type="decimal" errorStyle="information" allowBlank="1" showInputMessage="1" showErrorMessage="1" errorTitle="Incorrect Input" error="Please enter a number" sqref="C34:C40 E43" xr:uid="{00000000-0002-0000-0400-000004000000}">
      <formula1>0</formula1>
      <formula2>1000000000</formula2>
    </dataValidation>
    <dataValidation type="decimal" errorStyle="information" allowBlank="1" showErrorMessage="1" errorTitle="Incorrect Input" error="Please type in a number" sqref="E9:E30" xr:uid="{00000000-0002-0000-0400-000005000000}">
      <formula1>0</formula1>
      <formula2>1000000000</formula2>
    </dataValidation>
    <dataValidation type="list" allowBlank="1" showInputMessage="1" showErrorMessage="1" promptTitle="Select Work Category" prompt="Please select the category these works fall under." sqref="A10:A30" xr:uid="{00000000-0002-0000-0400-000006000000}">
      <formula1>IF($B10="",Work_Types,INDIRECT("FakeList"))</formula1>
    </dataValidation>
    <dataValidation type="decimal" allowBlank="1" showInputMessage="1" showErrorMessage="1" sqref="C9:D30" xr:uid="{00000000-0002-0000-0400-000007000000}">
      <formula1>0</formula1>
      <formula2>1000000000</formula2>
    </dataValidation>
    <dataValidation type="list" allowBlank="1" showInputMessage="1" showErrorMessage="1" sqref="A34:B40" xr:uid="{00000000-0002-0000-0400-000008000000}">
      <formula1>ConsultancyFees</formula1>
    </dataValidation>
    <dataValidation type="list" allowBlank="1" showInputMessage="1" showErrorMessage="1" sqref="B9:B30" xr:uid="{00000000-0002-0000-0400-000009000000}">
      <formula1>Works_Offset</formula1>
    </dataValidation>
  </dataValidations>
  <pageMargins left="0.7" right="0.7" top="0.75" bottom="0.75" header="0.3" footer="0.3"/>
  <pageSetup paperSize="9" orientation="portrait" r:id="rId1"/>
  <headerFooter>
    <oddHeader>&amp;R&amp;"Gadugi,Italic"&amp;9TES Forms
TES 1 Variation Order</oddHeader>
    <oddFooter>&amp;L&amp;"Gadugi,Regular"&amp;8
v1.5</oddFooter>
    <firstHeader>&amp;R&amp;"Gadugi,Italic"&amp;9TES Forms
TES 1 Planning Application</firstHeader>
    <firstFooter>&amp;L&amp;"Gadugi,Regular"&amp;8v1.0</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3</xdr:col>
                    <xdr:colOff>314325</xdr:colOff>
                    <xdr:row>55</xdr:row>
                    <xdr:rowOff>476250</xdr:rowOff>
                  </from>
                  <to>
                    <xdr:col>3</xdr:col>
                    <xdr:colOff>523875</xdr:colOff>
                    <xdr:row>57</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4</xdr:col>
                    <xdr:colOff>314325</xdr:colOff>
                    <xdr:row>56</xdr:row>
                    <xdr:rowOff>0</xdr:rowOff>
                  </from>
                  <to>
                    <xdr:col>4</xdr:col>
                    <xdr:colOff>523875</xdr:colOff>
                    <xdr:row>57</xdr:row>
                    <xdr:rowOff>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4</xdr:col>
                    <xdr:colOff>314325</xdr:colOff>
                    <xdr:row>56</xdr:row>
                    <xdr:rowOff>180975</xdr:rowOff>
                  </from>
                  <to>
                    <xdr:col>4</xdr:col>
                    <xdr:colOff>523875</xdr:colOff>
                    <xdr:row>58</xdr:row>
                    <xdr:rowOff>9525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4</xdr:col>
                    <xdr:colOff>314325</xdr:colOff>
                    <xdr:row>57</xdr:row>
                    <xdr:rowOff>180975</xdr:rowOff>
                  </from>
                  <to>
                    <xdr:col>4</xdr:col>
                    <xdr:colOff>523875</xdr:colOff>
                    <xdr:row>59</xdr:row>
                    <xdr:rowOff>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4</xdr:col>
                    <xdr:colOff>314325</xdr:colOff>
                    <xdr:row>58</xdr:row>
                    <xdr:rowOff>180975</xdr:rowOff>
                  </from>
                  <to>
                    <xdr:col>4</xdr:col>
                    <xdr:colOff>533400</xdr:colOff>
                    <xdr:row>60</xdr:row>
                    <xdr:rowOff>9525</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3</xdr:col>
                    <xdr:colOff>314325</xdr:colOff>
                    <xdr:row>56</xdr:row>
                    <xdr:rowOff>171450</xdr:rowOff>
                  </from>
                  <to>
                    <xdr:col>3</xdr:col>
                    <xdr:colOff>561975</xdr:colOff>
                    <xdr:row>58</xdr:row>
                    <xdr:rowOff>19050</xdr:rowOff>
                  </to>
                </anchor>
              </controlPr>
            </control>
          </mc:Choice>
        </mc:AlternateContent>
        <mc:AlternateContent xmlns:mc="http://schemas.openxmlformats.org/markup-compatibility/2006">
          <mc:Choice Requires="x14">
            <control shapeId="21513" r:id="rId10" name="Check Box 9">
              <controlPr defaultSize="0" autoFill="0" autoLine="0" autoPict="0">
                <anchor moveWithCells="1">
                  <from>
                    <xdr:col>3</xdr:col>
                    <xdr:colOff>314325</xdr:colOff>
                    <xdr:row>63</xdr:row>
                    <xdr:rowOff>57150</xdr:rowOff>
                  </from>
                  <to>
                    <xdr:col>3</xdr:col>
                    <xdr:colOff>533400</xdr:colOff>
                    <xdr:row>63</xdr:row>
                    <xdr:rowOff>276225</xdr:rowOff>
                  </to>
                </anchor>
              </controlPr>
            </control>
          </mc:Choice>
        </mc:AlternateContent>
        <mc:AlternateContent xmlns:mc="http://schemas.openxmlformats.org/markup-compatibility/2006">
          <mc:Choice Requires="x14">
            <control shapeId="21514" r:id="rId11" name="Check Box 10">
              <controlPr defaultSize="0" autoFill="0" autoLine="0" autoPict="0">
                <anchor moveWithCells="1">
                  <from>
                    <xdr:col>3</xdr:col>
                    <xdr:colOff>314325</xdr:colOff>
                    <xdr:row>67</xdr:row>
                    <xdr:rowOff>228600</xdr:rowOff>
                  </from>
                  <to>
                    <xdr:col>3</xdr:col>
                    <xdr:colOff>561975</xdr:colOff>
                    <xdr:row>67</xdr:row>
                    <xdr:rowOff>457200</xdr:rowOff>
                  </to>
                </anchor>
              </controlPr>
            </control>
          </mc:Choice>
        </mc:AlternateContent>
        <mc:AlternateContent xmlns:mc="http://schemas.openxmlformats.org/markup-compatibility/2006">
          <mc:Choice Requires="x14">
            <control shapeId="21515" r:id="rId12" name="Check Box 11">
              <controlPr locked="0" defaultSize="0" autoFill="0" autoLine="0" autoPict="0">
                <anchor moveWithCells="1">
                  <from>
                    <xdr:col>4</xdr:col>
                    <xdr:colOff>323850</xdr:colOff>
                    <xdr:row>94</xdr:row>
                    <xdr:rowOff>142875</xdr:rowOff>
                  </from>
                  <to>
                    <xdr:col>4</xdr:col>
                    <xdr:colOff>552450</xdr:colOff>
                    <xdr:row>96</xdr:row>
                    <xdr:rowOff>19050</xdr:rowOff>
                  </to>
                </anchor>
              </controlPr>
            </control>
          </mc:Choice>
        </mc:AlternateContent>
        <mc:AlternateContent xmlns:mc="http://schemas.openxmlformats.org/markup-compatibility/2006">
          <mc:Choice Requires="x14">
            <control shapeId="21516" r:id="rId13" name="Check Box 12">
              <controlPr defaultSize="0" autoFill="0" autoLine="0" autoPict="0">
                <anchor moveWithCells="1">
                  <from>
                    <xdr:col>4</xdr:col>
                    <xdr:colOff>323850</xdr:colOff>
                    <xdr:row>99</xdr:row>
                    <xdr:rowOff>123825</xdr:rowOff>
                  </from>
                  <to>
                    <xdr:col>4</xdr:col>
                    <xdr:colOff>542925</xdr:colOff>
                    <xdr:row>101</xdr:row>
                    <xdr:rowOff>38100</xdr:rowOff>
                  </to>
                </anchor>
              </controlPr>
            </control>
          </mc:Choice>
        </mc:AlternateContent>
        <mc:AlternateContent xmlns:mc="http://schemas.openxmlformats.org/markup-compatibility/2006">
          <mc:Choice Requires="x14">
            <control shapeId="21517" r:id="rId14" name="Check Box 13">
              <controlPr defaultSize="0" autoFill="0" autoLine="0" autoPict="0">
                <anchor moveWithCells="1">
                  <from>
                    <xdr:col>4</xdr:col>
                    <xdr:colOff>323850</xdr:colOff>
                    <xdr:row>103</xdr:row>
                    <xdr:rowOff>0</xdr:rowOff>
                  </from>
                  <to>
                    <xdr:col>4</xdr:col>
                    <xdr:colOff>533400</xdr:colOff>
                    <xdr:row>104</xdr:row>
                    <xdr:rowOff>0</xdr:rowOff>
                  </to>
                </anchor>
              </controlPr>
            </control>
          </mc:Choice>
        </mc:AlternateContent>
        <mc:AlternateContent xmlns:mc="http://schemas.openxmlformats.org/markup-compatibility/2006">
          <mc:Choice Requires="x14">
            <control shapeId="21518" r:id="rId15" name="Check Box 14">
              <controlPr defaultSize="0" autoFill="0" autoLine="0" autoPict="0">
                <anchor moveWithCells="1">
                  <from>
                    <xdr:col>3</xdr:col>
                    <xdr:colOff>314325</xdr:colOff>
                    <xdr:row>65</xdr:row>
                    <xdr:rowOff>171450</xdr:rowOff>
                  </from>
                  <to>
                    <xdr:col>3</xdr:col>
                    <xdr:colOff>533400</xdr:colOff>
                    <xdr:row>65</xdr:row>
                    <xdr:rowOff>381000</xdr:rowOff>
                  </to>
                </anchor>
              </controlPr>
            </control>
          </mc:Choice>
        </mc:AlternateContent>
        <mc:AlternateContent xmlns:mc="http://schemas.openxmlformats.org/markup-compatibility/2006">
          <mc:Choice Requires="x14">
            <control shapeId="21519" r:id="rId16" name="Check Box 15">
              <controlPr defaultSize="0" autoFill="0" autoLine="0" autoPict="0">
                <anchor moveWithCells="1">
                  <from>
                    <xdr:col>3</xdr:col>
                    <xdr:colOff>314325</xdr:colOff>
                    <xdr:row>57</xdr:row>
                    <xdr:rowOff>171450</xdr:rowOff>
                  </from>
                  <to>
                    <xdr:col>3</xdr:col>
                    <xdr:colOff>561975</xdr:colOff>
                    <xdr:row>59</xdr:row>
                    <xdr:rowOff>19050</xdr:rowOff>
                  </to>
                </anchor>
              </controlPr>
            </control>
          </mc:Choice>
        </mc:AlternateContent>
        <mc:AlternateContent xmlns:mc="http://schemas.openxmlformats.org/markup-compatibility/2006">
          <mc:Choice Requires="x14">
            <control shapeId="21520" r:id="rId17" name="Check Box 16">
              <controlPr defaultSize="0" autoFill="0" autoLine="0" autoPict="0">
                <anchor moveWithCells="1">
                  <from>
                    <xdr:col>3</xdr:col>
                    <xdr:colOff>314325</xdr:colOff>
                    <xdr:row>58</xdr:row>
                    <xdr:rowOff>171450</xdr:rowOff>
                  </from>
                  <to>
                    <xdr:col>3</xdr:col>
                    <xdr:colOff>561975</xdr:colOff>
                    <xdr:row>60</xdr:row>
                    <xdr:rowOff>19050</xdr:rowOff>
                  </to>
                </anchor>
              </controlPr>
            </control>
          </mc:Choice>
        </mc:AlternateContent>
        <mc:AlternateContent xmlns:mc="http://schemas.openxmlformats.org/markup-compatibility/2006">
          <mc:Choice Requires="x14">
            <control shapeId="21521" r:id="rId18" name="Check Box 17">
              <controlPr defaultSize="0" autoFill="0" autoLine="0" autoPict="0">
                <anchor moveWithCells="1">
                  <from>
                    <xdr:col>4</xdr:col>
                    <xdr:colOff>323850</xdr:colOff>
                    <xdr:row>89</xdr:row>
                    <xdr:rowOff>133350</xdr:rowOff>
                  </from>
                  <to>
                    <xdr:col>4</xdr:col>
                    <xdr:colOff>561975</xdr:colOff>
                    <xdr:row>91</xdr:row>
                    <xdr:rowOff>28575</xdr:rowOff>
                  </to>
                </anchor>
              </controlPr>
            </control>
          </mc:Choice>
        </mc:AlternateContent>
        <mc:AlternateContent xmlns:mc="http://schemas.openxmlformats.org/markup-compatibility/2006">
          <mc:Choice Requires="x14">
            <control shapeId="21522" r:id="rId19" name="Check Box 18">
              <controlPr defaultSize="0" autoFill="0" autoLine="0" autoPict="0">
                <anchor moveWithCells="1">
                  <from>
                    <xdr:col>4</xdr:col>
                    <xdr:colOff>323850</xdr:colOff>
                    <xdr:row>95</xdr:row>
                    <xdr:rowOff>133350</xdr:rowOff>
                  </from>
                  <to>
                    <xdr:col>4</xdr:col>
                    <xdr:colOff>552450</xdr:colOff>
                    <xdr:row>97</xdr:row>
                    <xdr:rowOff>28575</xdr:rowOff>
                  </to>
                </anchor>
              </controlPr>
            </control>
          </mc:Choice>
        </mc:AlternateContent>
        <mc:AlternateContent xmlns:mc="http://schemas.openxmlformats.org/markup-compatibility/2006">
          <mc:Choice Requires="x14">
            <control shapeId="21523" r:id="rId20" name="Check Box 19">
              <controlPr defaultSize="0" autoFill="0" autoLine="0" autoPict="0">
                <anchor moveWithCells="1">
                  <from>
                    <xdr:col>4</xdr:col>
                    <xdr:colOff>323850</xdr:colOff>
                    <xdr:row>100</xdr:row>
                    <xdr:rowOff>114300</xdr:rowOff>
                  </from>
                  <to>
                    <xdr:col>4</xdr:col>
                    <xdr:colOff>619125</xdr:colOff>
                    <xdr:row>102</xdr:row>
                    <xdr:rowOff>47625</xdr:rowOff>
                  </to>
                </anchor>
              </controlPr>
            </control>
          </mc:Choice>
        </mc:AlternateContent>
        <mc:AlternateContent xmlns:mc="http://schemas.openxmlformats.org/markup-compatibility/2006">
          <mc:Choice Requires="x14">
            <control shapeId="21524" r:id="rId21" name="Check Box 20">
              <controlPr defaultSize="0" autoFill="0" autoLine="0" autoPict="0">
                <anchor moveWithCells="1">
                  <from>
                    <xdr:col>4</xdr:col>
                    <xdr:colOff>323850</xdr:colOff>
                    <xdr:row>96</xdr:row>
                    <xdr:rowOff>133350</xdr:rowOff>
                  </from>
                  <to>
                    <xdr:col>4</xdr:col>
                    <xdr:colOff>533400</xdr:colOff>
                    <xdr:row>98</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A1:J122"/>
  <sheetViews>
    <sheetView view="pageLayout" zoomScaleNormal="100" workbookViewId="0">
      <selection activeCell="A10" sqref="A10:C10"/>
    </sheetView>
  </sheetViews>
  <sheetFormatPr defaultRowHeight="15" x14ac:dyDescent="0.25"/>
  <cols>
    <col min="1" max="1" width="12" customWidth="1"/>
    <col min="2" max="2" width="3.140625" customWidth="1"/>
    <col min="3" max="3" width="3.42578125" customWidth="1"/>
    <col min="4" max="4" width="14.42578125" customWidth="1"/>
    <col min="5" max="5" width="10.28515625" customWidth="1"/>
    <col min="6" max="6" width="10.5703125" customWidth="1"/>
    <col min="7" max="7" width="7.28515625" customWidth="1"/>
    <col min="8" max="8" width="3" customWidth="1"/>
    <col min="9" max="9" width="10.42578125" customWidth="1"/>
    <col min="10" max="10" width="11.5703125" customWidth="1"/>
  </cols>
  <sheetData>
    <row r="1" spans="1:10" ht="18" x14ac:dyDescent="0.25">
      <c r="A1" s="40" t="s">
        <v>185</v>
      </c>
      <c r="B1" s="14"/>
      <c r="C1" s="14"/>
      <c r="D1" s="14"/>
      <c r="E1" s="14"/>
      <c r="F1" s="14"/>
      <c r="G1" s="14"/>
      <c r="H1" s="14"/>
      <c r="I1" s="14"/>
    </row>
    <row r="2" spans="1:10" ht="6.75" customHeight="1" x14ac:dyDescent="0.25"/>
    <row r="3" spans="1:10" x14ac:dyDescent="0.25">
      <c r="A3" s="14" t="s">
        <v>186</v>
      </c>
      <c r="G3" s="70" t="s">
        <v>277</v>
      </c>
      <c r="I3" s="69" t="s">
        <v>178</v>
      </c>
      <c r="J3" s="69" t="s">
        <v>273</v>
      </c>
    </row>
    <row r="4" spans="1:10" x14ac:dyDescent="0.25">
      <c r="A4" s="14"/>
      <c r="I4" s="69" t="s">
        <v>275</v>
      </c>
      <c r="J4" s="69" t="s">
        <v>203</v>
      </c>
    </row>
    <row r="5" spans="1:10" x14ac:dyDescent="0.25">
      <c r="A5" s="14"/>
      <c r="I5" s="69" t="s">
        <v>276</v>
      </c>
      <c r="J5" s="69" t="s">
        <v>274</v>
      </c>
    </row>
    <row r="6" spans="1:10" ht="6.75" customHeight="1" x14ac:dyDescent="0.25"/>
    <row r="7" spans="1:10" ht="40.5" customHeight="1" x14ac:dyDescent="0.25">
      <c r="A7" s="245" t="s">
        <v>62</v>
      </c>
      <c r="B7" s="246"/>
      <c r="C7" s="247"/>
      <c r="D7" s="153" t="s">
        <v>63</v>
      </c>
      <c r="E7" s="45" t="s">
        <v>187</v>
      </c>
      <c r="F7" s="45" t="s">
        <v>188</v>
      </c>
      <c r="G7" s="248" t="s">
        <v>195</v>
      </c>
      <c r="H7" s="249"/>
      <c r="I7" s="41" t="s">
        <v>189</v>
      </c>
      <c r="J7" s="47" t="s">
        <v>373</v>
      </c>
    </row>
    <row r="8" spans="1:10" x14ac:dyDescent="0.25">
      <c r="A8" s="250" t="str">
        <f>IF(NOT(ISBLANK('TES 1 - Funding Approval'!A9)), 'TES 1 - Funding Approval'!A9, "")</f>
        <v/>
      </c>
      <c r="B8" s="251"/>
      <c r="C8" s="252"/>
      <c r="D8" s="105" t="str">
        <f>IF(NOT(ISBLANK('TES 1 - Funding Approval'!B9)), 'TES 1 - Funding Approval'!B9, "")</f>
        <v/>
      </c>
      <c r="E8" s="106" t="str">
        <f>IF(NOT(ISBLANK('TES 1 - Funding Approval'!F9)), 'TES 1 - Funding Approval'!F9, "")</f>
        <v/>
      </c>
      <c r="F8" s="107" t="str">
        <f>E8</f>
        <v/>
      </c>
      <c r="G8" s="253"/>
      <c r="H8" s="254"/>
      <c r="I8" s="108" t="str">
        <f>IFERROR(F8-J8, "")</f>
        <v/>
      </c>
      <c r="J8" s="109"/>
    </row>
    <row r="9" spans="1:10" x14ac:dyDescent="0.25">
      <c r="A9" s="242" t="str">
        <f>IF(NOT(ISBLANK('TES 1 - Funding Approval'!A10)), 'TES 1 - Funding Approval'!A10, "")</f>
        <v/>
      </c>
      <c r="B9" s="243"/>
      <c r="C9" s="244"/>
      <c r="D9" s="111" t="str">
        <f>IF(NOT(ISBLANK('TES 1 - Funding Approval'!B10)), 'TES 1 - Funding Approval'!B10, "")</f>
        <v/>
      </c>
      <c r="E9" s="112" t="str">
        <f>IF(NOT(ISBLANK('TES 1 - Funding Approval'!F10)), 'TES 1 - Funding Approval'!F10, "")</f>
        <v/>
      </c>
      <c r="F9" s="113" t="str">
        <f t="shared" ref="F9:F29" si="0">E9</f>
        <v/>
      </c>
      <c r="G9" s="231"/>
      <c r="H9" s="232"/>
      <c r="I9" s="114" t="str">
        <f t="shared" ref="I9:I30" si="1">IFERROR(F9-J9, "")</f>
        <v/>
      </c>
      <c r="J9" s="115"/>
    </row>
    <row r="10" spans="1:10" x14ac:dyDescent="0.25">
      <c r="A10" s="242" t="str">
        <f>IF(NOT(ISBLANK('TES 1 - Funding Approval'!A11)), 'TES 1 - Funding Approval'!A11, "")</f>
        <v/>
      </c>
      <c r="B10" s="243"/>
      <c r="C10" s="244"/>
      <c r="D10" s="111" t="str">
        <f>IF(NOT(ISBLANK('TES 1 - Funding Approval'!B11)), 'TES 1 - Funding Approval'!B11, "")</f>
        <v/>
      </c>
      <c r="E10" s="112" t="str">
        <f>IF(NOT(ISBLANK('TES 1 - Funding Approval'!F11)), 'TES 1 - Funding Approval'!F11, "")</f>
        <v/>
      </c>
      <c r="F10" s="113" t="str">
        <f t="shared" si="0"/>
        <v/>
      </c>
      <c r="G10" s="231"/>
      <c r="H10" s="232"/>
      <c r="I10" s="114" t="str">
        <f>IFERROR(F10-J10, "")</f>
        <v/>
      </c>
      <c r="J10" s="115"/>
    </row>
    <row r="11" spans="1:10" x14ac:dyDescent="0.25">
      <c r="A11" s="242" t="str">
        <f>IF(NOT(ISBLANK('TES 1 - Funding Approval'!A12)), 'TES 1 - Funding Approval'!A12, "")</f>
        <v>Superstructure</v>
      </c>
      <c r="B11" s="243"/>
      <c r="C11" s="244"/>
      <c r="D11" s="111" t="str">
        <f>IF(NOT(ISBLANK('TES 1 - Funding Approval'!B12)), 'TES 1 - Funding Approval'!B12, "")</f>
        <v/>
      </c>
      <c r="E11" s="112" t="str">
        <f>IF(NOT(ISBLANK('TES 1 - Funding Approval'!F12)), 'TES 1 - Funding Approval'!F12, "")</f>
        <v/>
      </c>
      <c r="F11" s="113" t="str">
        <f t="shared" si="0"/>
        <v/>
      </c>
      <c r="G11" s="231"/>
      <c r="H11" s="232"/>
      <c r="I11" s="114" t="str">
        <f t="shared" si="1"/>
        <v/>
      </c>
      <c r="J11" s="115"/>
    </row>
    <row r="12" spans="1:10" x14ac:dyDescent="0.25">
      <c r="A12" s="242" t="str">
        <f>IF(NOT(ISBLANK('TES 1 - Funding Approval'!A13)), 'TES 1 - Funding Approval'!A13, "")</f>
        <v/>
      </c>
      <c r="B12" s="243"/>
      <c r="C12" s="244"/>
      <c r="D12" s="111" t="str">
        <f>IF(NOT(ISBLANK('TES 1 - Funding Approval'!B13)), 'TES 1 - Funding Approval'!B13, "")</f>
        <v/>
      </c>
      <c r="E12" s="112" t="str">
        <f>IF(NOT(ISBLANK('TES 1 - Funding Approval'!F13)), 'TES 1 - Funding Approval'!F13, "")</f>
        <v/>
      </c>
      <c r="F12" s="113" t="str">
        <f t="shared" si="0"/>
        <v/>
      </c>
      <c r="G12" s="231"/>
      <c r="H12" s="232"/>
      <c r="I12" s="114" t="str">
        <f t="shared" si="1"/>
        <v/>
      </c>
      <c r="J12" s="115"/>
    </row>
    <row r="13" spans="1:10" x14ac:dyDescent="0.25">
      <c r="A13" s="242" t="str">
        <f>IF(NOT(ISBLANK('TES 1 - Funding Approval'!A14)), 'TES 1 - Funding Approval'!A14, "")</f>
        <v/>
      </c>
      <c r="B13" s="243"/>
      <c r="C13" s="244"/>
      <c r="D13" s="111" t="str">
        <f>IF(NOT(ISBLANK('TES 1 - Funding Approval'!B14)), 'TES 1 - Funding Approval'!B14, "")</f>
        <v/>
      </c>
      <c r="E13" s="112" t="str">
        <f>IF(NOT(ISBLANK('TES 1 - Funding Approval'!F14)), 'TES 1 - Funding Approval'!F14, "")</f>
        <v/>
      </c>
      <c r="F13" s="113" t="str">
        <f t="shared" si="0"/>
        <v/>
      </c>
      <c r="G13" s="231"/>
      <c r="H13" s="232"/>
      <c r="I13" s="114" t="str">
        <f t="shared" si="1"/>
        <v/>
      </c>
      <c r="J13" s="115"/>
    </row>
    <row r="14" spans="1:10" x14ac:dyDescent="0.25">
      <c r="A14" s="242" t="str">
        <f>IF(NOT(ISBLANK('TES 1 - Funding Approval'!A15)), 'TES 1 - Funding Approval'!A15, "")</f>
        <v/>
      </c>
      <c r="B14" s="243"/>
      <c r="C14" s="244"/>
      <c r="D14" s="111" t="str">
        <f>IF(NOT(ISBLANK('TES 1 - Funding Approval'!B15)), 'TES 1 - Funding Approval'!B15, "")</f>
        <v/>
      </c>
      <c r="E14" s="112" t="str">
        <f>IF(NOT(ISBLANK('TES 1 - Funding Approval'!F15)), 'TES 1 - Funding Approval'!F15, "")</f>
        <v/>
      </c>
      <c r="F14" s="113" t="str">
        <f t="shared" si="0"/>
        <v/>
      </c>
      <c r="G14" s="231"/>
      <c r="H14" s="232"/>
      <c r="I14" s="114" t="str">
        <f t="shared" si="1"/>
        <v/>
      </c>
      <c r="J14" s="115"/>
    </row>
    <row r="15" spans="1:10" x14ac:dyDescent="0.25">
      <c r="A15" s="242" t="str">
        <f>IF(NOT(ISBLANK('TES 1 - Funding Approval'!A16)), 'TES 1 - Funding Approval'!A16, "")</f>
        <v/>
      </c>
      <c r="B15" s="243"/>
      <c r="C15" s="244"/>
      <c r="D15" s="111" t="str">
        <f>IF(NOT(ISBLANK('TES 1 - Funding Approval'!B16)), 'TES 1 - Funding Approval'!B16, "")</f>
        <v/>
      </c>
      <c r="E15" s="112" t="str">
        <f>IF(NOT(ISBLANK('TES 1 - Funding Approval'!F16)), 'TES 1 - Funding Approval'!F16, "")</f>
        <v/>
      </c>
      <c r="F15" s="113" t="str">
        <f t="shared" si="0"/>
        <v/>
      </c>
      <c r="G15" s="231"/>
      <c r="H15" s="232"/>
      <c r="I15" s="114" t="str">
        <f t="shared" si="1"/>
        <v/>
      </c>
      <c r="J15" s="115"/>
    </row>
    <row r="16" spans="1:10" x14ac:dyDescent="0.25">
      <c r="A16" s="242" t="str">
        <f>IF(NOT(ISBLANK('TES 1 - Funding Approval'!A17)), 'TES 1 - Funding Approval'!A17, "")</f>
        <v/>
      </c>
      <c r="B16" s="243"/>
      <c r="C16" s="244"/>
      <c r="D16" s="111" t="str">
        <f>IF(NOT(ISBLANK('TES 1 - Funding Approval'!B17)), 'TES 1 - Funding Approval'!B17, "")</f>
        <v/>
      </c>
      <c r="E16" s="112" t="str">
        <f>IF(NOT(ISBLANK('TES 1 - Funding Approval'!F17)), 'TES 1 - Funding Approval'!F17, "")</f>
        <v/>
      </c>
      <c r="F16" s="113" t="str">
        <f t="shared" si="0"/>
        <v/>
      </c>
      <c r="G16" s="231"/>
      <c r="H16" s="232"/>
      <c r="I16" s="114" t="str">
        <f t="shared" si="1"/>
        <v/>
      </c>
      <c r="J16" s="115"/>
    </row>
    <row r="17" spans="1:10" x14ac:dyDescent="0.25">
      <c r="A17" s="242" t="str">
        <f>IF(NOT(ISBLANK('TES 1 - Funding Approval'!A18)), 'TES 1 - Funding Approval'!A18, "")</f>
        <v>M&amp;E Services</v>
      </c>
      <c r="B17" s="243"/>
      <c r="C17" s="244"/>
      <c r="D17" s="111" t="str">
        <f>IF(NOT(ISBLANK('TES 1 - Funding Approval'!B18)), 'TES 1 - Funding Approval'!B18, "")</f>
        <v/>
      </c>
      <c r="E17" s="112" t="str">
        <f>IF(NOT(ISBLANK('TES 1 - Funding Approval'!F18)), 'TES 1 - Funding Approval'!F18, "")</f>
        <v/>
      </c>
      <c r="F17" s="113" t="str">
        <f t="shared" si="0"/>
        <v/>
      </c>
      <c r="G17" s="231"/>
      <c r="H17" s="232"/>
      <c r="I17" s="114" t="str">
        <f t="shared" si="1"/>
        <v/>
      </c>
      <c r="J17" s="115"/>
    </row>
    <row r="18" spans="1:10" x14ac:dyDescent="0.25">
      <c r="A18" s="242" t="str">
        <f>IF(NOT(ISBLANK('TES 1 - Funding Approval'!A19)), 'TES 1 - Funding Approval'!A19, "")</f>
        <v/>
      </c>
      <c r="B18" s="243"/>
      <c r="C18" s="244"/>
      <c r="D18" s="111" t="str">
        <f>IF(NOT(ISBLANK('TES 1 - Funding Approval'!B19)), 'TES 1 - Funding Approval'!B19, "")</f>
        <v/>
      </c>
      <c r="E18" s="112" t="str">
        <f>IF(NOT(ISBLANK('TES 1 - Funding Approval'!F19)), 'TES 1 - Funding Approval'!F19, "")</f>
        <v/>
      </c>
      <c r="F18" s="113" t="str">
        <f t="shared" si="0"/>
        <v/>
      </c>
      <c r="G18" s="231"/>
      <c r="H18" s="232"/>
      <c r="I18" s="114" t="str">
        <f t="shared" si="1"/>
        <v/>
      </c>
      <c r="J18" s="115"/>
    </row>
    <row r="19" spans="1:10" x14ac:dyDescent="0.25">
      <c r="A19" s="242" t="str">
        <f>IF(NOT(ISBLANK('TES 1 - Funding Approval'!A20)), 'TES 1 - Funding Approval'!A20, "")</f>
        <v/>
      </c>
      <c r="B19" s="243"/>
      <c r="C19" s="244"/>
      <c r="D19" s="111" t="str">
        <f>IF(NOT(ISBLANK('TES 1 - Funding Approval'!B20)), 'TES 1 - Funding Approval'!B20, "")</f>
        <v/>
      </c>
      <c r="E19" s="112" t="str">
        <f>IF(NOT(ISBLANK('TES 1 - Funding Approval'!F20)), 'TES 1 - Funding Approval'!F20, "")</f>
        <v/>
      </c>
      <c r="F19" s="113" t="str">
        <f t="shared" si="0"/>
        <v/>
      </c>
      <c r="G19" s="231"/>
      <c r="H19" s="232"/>
      <c r="I19" s="114" t="str">
        <f t="shared" si="1"/>
        <v/>
      </c>
      <c r="J19" s="115"/>
    </row>
    <row r="20" spans="1:10" x14ac:dyDescent="0.25">
      <c r="A20" s="242" t="str">
        <f>IF(NOT(ISBLANK('TES 1 - Funding Approval'!A21)), 'TES 1 - Funding Approval'!A21, "")</f>
        <v/>
      </c>
      <c r="B20" s="243"/>
      <c r="C20" s="244"/>
      <c r="D20" s="111" t="str">
        <f>IF(NOT(ISBLANK('TES 1 - Funding Approval'!B21)), 'TES 1 - Funding Approval'!B21, "")</f>
        <v/>
      </c>
      <c r="E20" s="112" t="str">
        <f>IF(NOT(ISBLANK('TES 1 - Funding Approval'!F21)), 'TES 1 - Funding Approval'!F21, "")</f>
        <v/>
      </c>
      <c r="F20" s="113" t="str">
        <f t="shared" si="0"/>
        <v/>
      </c>
      <c r="G20" s="231"/>
      <c r="H20" s="232"/>
      <c r="I20" s="114" t="str">
        <f t="shared" si="1"/>
        <v/>
      </c>
      <c r="J20" s="115"/>
    </row>
    <row r="21" spans="1:10" x14ac:dyDescent="0.25">
      <c r="A21" s="242" t="str">
        <f>IF(NOT(ISBLANK('TES 1 - Funding Approval'!A22)), 'TES 1 - Funding Approval'!A22, "")</f>
        <v/>
      </c>
      <c r="B21" s="243"/>
      <c r="C21" s="244"/>
      <c r="D21" s="111" t="str">
        <f>IF(NOT(ISBLANK('TES 1 - Funding Approval'!B22)), 'TES 1 - Funding Approval'!B22, "")</f>
        <v/>
      </c>
      <c r="E21" s="112" t="str">
        <f>IF(NOT(ISBLANK('TES 1 - Funding Approval'!F22)), 'TES 1 - Funding Approval'!F22, "")</f>
        <v/>
      </c>
      <c r="F21" s="113" t="str">
        <f t="shared" si="0"/>
        <v/>
      </c>
      <c r="G21" s="231"/>
      <c r="H21" s="232"/>
      <c r="I21" s="114" t="str">
        <f t="shared" si="1"/>
        <v/>
      </c>
      <c r="J21" s="115"/>
    </row>
    <row r="22" spans="1:10" x14ac:dyDescent="0.25">
      <c r="A22" s="242" t="str">
        <f>IF(NOT(ISBLANK('TES 1 - Funding Approval'!A23)), 'TES 1 - Funding Approval'!A23, "")</f>
        <v/>
      </c>
      <c r="B22" s="243"/>
      <c r="C22" s="244"/>
      <c r="D22" s="111" t="str">
        <f>IF(NOT(ISBLANK('TES 1 - Funding Approval'!B23)), 'TES 1 - Funding Approval'!B23, "")</f>
        <v/>
      </c>
      <c r="E22" s="112" t="str">
        <f>IF(NOT(ISBLANK('TES 1 - Funding Approval'!F23)), 'TES 1 - Funding Approval'!F23, "")</f>
        <v/>
      </c>
      <c r="F22" s="113" t="str">
        <f t="shared" si="0"/>
        <v/>
      </c>
      <c r="G22" s="231"/>
      <c r="H22" s="232"/>
      <c r="I22" s="114" t="str">
        <f t="shared" si="1"/>
        <v/>
      </c>
      <c r="J22" s="115"/>
    </row>
    <row r="23" spans="1:10" x14ac:dyDescent="0.25">
      <c r="A23" s="242" t="str">
        <f>IF(NOT(ISBLANK('TES 1 - Funding Approval'!A24)), 'TES 1 - Funding Approval'!A24, "")</f>
        <v/>
      </c>
      <c r="B23" s="243"/>
      <c r="C23" s="244"/>
      <c r="D23" s="111" t="str">
        <f>IF(NOT(ISBLANK('TES 1 - Funding Approval'!B24)), 'TES 1 - Funding Approval'!B24, "")</f>
        <v/>
      </c>
      <c r="E23" s="112" t="str">
        <f>IF(NOT(ISBLANK('TES 1 - Funding Approval'!F24)), 'TES 1 - Funding Approval'!F24, "")</f>
        <v/>
      </c>
      <c r="F23" s="113" t="str">
        <f t="shared" si="0"/>
        <v/>
      </c>
      <c r="G23" s="231"/>
      <c r="H23" s="232"/>
      <c r="I23" s="114" t="str">
        <f t="shared" si="1"/>
        <v/>
      </c>
      <c r="J23" s="115"/>
    </row>
    <row r="24" spans="1:10" x14ac:dyDescent="0.25">
      <c r="A24" s="242" t="str">
        <f>IF(NOT(ISBLANK('TES 1 - Funding Approval'!A25)), 'TES 1 - Funding Approval'!A25, "")</f>
        <v/>
      </c>
      <c r="B24" s="243"/>
      <c r="C24" s="244"/>
      <c r="D24" s="111" t="str">
        <f>IF(NOT(ISBLANK('TES 1 - Funding Approval'!B25)), 'TES 1 - Funding Approval'!B25, "")</f>
        <v/>
      </c>
      <c r="E24" s="112" t="str">
        <f>IF(NOT(ISBLANK('TES 1 - Funding Approval'!F25)), 'TES 1 - Funding Approval'!F25, "")</f>
        <v/>
      </c>
      <c r="F24" s="113" t="str">
        <f t="shared" si="0"/>
        <v/>
      </c>
      <c r="G24" s="231"/>
      <c r="H24" s="232"/>
      <c r="I24" s="114" t="str">
        <f t="shared" si="1"/>
        <v/>
      </c>
      <c r="J24" s="115"/>
    </row>
    <row r="25" spans="1:10" x14ac:dyDescent="0.25">
      <c r="A25" s="242" t="str">
        <f>IF(NOT(ISBLANK('TES 1 - Funding Approval'!A26)), 'TES 1 - Funding Approval'!A26, "")</f>
        <v/>
      </c>
      <c r="B25" s="243"/>
      <c r="C25" s="244"/>
      <c r="D25" s="111" t="str">
        <f>IF(NOT(ISBLANK('TES 1 - Funding Approval'!B26)), 'TES 1 - Funding Approval'!B26, "")</f>
        <v/>
      </c>
      <c r="E25" s="112" t="str">
        <f>IF(NOT(ISBLANK('TES 1 - Funding Approval'!F26)), 'TES 1 - Funding Approval'!F26, "")</f>
        <v/>
      </c>
      <c r="F25" s="113" t="str">
        <f t="shared" si="0"/>
        <v/>
      </c>
      <c r="G25" s="231"/>
      <c r="H25" s="232"/>
      <c r="I25" s="114" t="str">
        <f t="shared" si="1"/>
        <v/>
      </c>
      <c r="J25" s="115"/>
    </row>
    <row r="26" spans="1:10" x14ac:dyDescent="0.25">
      <c r="A26" s="242" t="str">
        <f>IF(NOT(ISBLANK('TES 1 - Funding Approval'!A27)), 'TES 1 - Funding Approval'!A27, "")</f>
        <v/>
      </c>
      <c r="B26" s="243"/>
      <c r="C26" s="244"/>
      <c r="D26" s="111" t="str">
        <f>IF(NOT(ISBLANK('TES 1 - Funding Approval'!B27)), 'TES 1 - Funding Approval'!B27, "")</f>
        <v/>
      </c>
      <c r="E26" s="112" t="str">
        <f>IF(NOT(ISBLANK('TES 1 - Funding Approval'!F27)), 'TES 1 - Funding Approval'!F27, "")</f>
        <v/>
      </c>
      <c r="F26" s="113" t="str">
        <f t="shared" si="0"/>
        <v/>
      </c>
      <c r="G26" s="231"/>
      <c r="H26" s="232"/>
      <c r="I26" s="114" t="str">
        <f t="shared" si="1"/>
        <v/>
      </c>
      <c r="J26" s="115"/>
    </row>
    <row r="27" spans="1:10" x14ac:dyDescent="0.25">
      <c r="A27" s="242" t="str">
        <f>IF(NOT(ISBLANK('TES 1 - Funding Approval'!A28)), 'TES 1 - Funding Approval'!A28, "")</f>
        <v/>
      </c>
      <c r="B27" s="243"/>
      <c r="C27" s="244"/>
      <c r="D27" s="111" t="str">
        <f>IF(NOT(ISBLANK('TES 1 - Funding Approval'!B28)), 'TES 1 - Funding Approval'!B28, "")</f>
        <v/>
      </c>
      <c r="E27" s="112" t="str">
        <f>IF(NOT(ISBLANK('TES 1 - Funding Approval'!F28)), 'TES 1 - Funding Approval'!F28, "")</f>
        <v/>
      </c>
      <c r="F27" s="113" t="str">
        <f t="shared" si="0"/>
        <v/>
      </c>
      <c r="G27" s="231"/>
      <c r="H27" s="232"/>
      <c r="I27" s="114" t="str">
        <f t="shared" si="1"/>
        <v/>
      </c>
      <c r="J27" s="115"/>
    </row>
    <row r="28" spans="1:10" x14ac:dyDescent="0.25">
      <c r="A28" s="242" t="str">
        <f>IF(NOT(ISBLANK('TES 1 - Funding Approval'!A29)), 'TES 1 - Funding Approval'!A29, "")</f>
        <v/>
      </c>
      <c r="B28" s="243"/>
      <c r="C28" s="244"/>
      <c r="D28" s="111" t="str">
        <f>IF(NOT(ISBLANK('TES 1 - Funding Approval'!B29)), 'TES 1 - Funding Approval'!B29, "")</f>
        <v/>
      </c>
      <c r="E28" s="112" t="str">
        <f>IF(NOT(ISBLANK('TES 1 - Funding Approval'!F29)), 'TES 1 - Funding Approval'!F29, "")</f>
        <v/>
      </c>
      <c r="F28" s="113" t="str">
        <f t="shared" si="0"/>
        <v/>
      </c>
      <c r="G28" s="231"/>
      <c r="H28" s="232"/>
      <c r="I28" s="114" t="str">
        <f t="shared" si="1"/>
        <v/>
      </c>
      <c r="J28" s="115"/>
    </row>
    <row r="29" spans="1:10" x14ac:dyDescent="0.25">
      <c r="A29" s="242" t="str">
        <f>IF(NOT(ISBLANK('TES 1 - Funding Approval'!A30)), 'TES 1 - Funding Approval'!A30, "")</f>
        <v/>
      </c>
      <c r="B29" s="243"/>
      <c r="C29" s="244"/>
      <c r="D29" s="111" t="str">
        <f>IF(NOT(ISBLANK('TES 1 - Funding Approval'!B30)), 'TES 1 - Funding Approval'!B30, "")</f>
        <v/>
      </c>
      <c r="E29" s="112" t="str">
        <f>IF(NOT(ISBLANK('TES 1 - Funding Approval'!F30)), 'TES 1 - Funding Approval'!F30, "")</f>
        <v/>
      </c>
      <c r="F29" s="113" t="str">
        <f t="shared" si="0"/>
        <v/>
      </c>
      <c r="G29" s="231"/>
      <c r="H29" s="232"/>
      <c r="I29" s="114" t="str">
        <f t="shared" si="1"/>
        <v/>
      </c>
      <c r="J29" s="115"/>
    </row>
    <row r="30" spans="1:10" x14ac:dyDescent="0.25">
      <c r="A30" s="257" t="s">
        <v>177</v>
      </c>
      <c r="B30" s="258"/>
      <c r="C30" s="258"/>
      <c r="D30" s="259"/>
      <c r="E30" s="116">
        <f>SUM(E8:E29)</f>
        <v>0</v>
      </c>
      <c r="F30" s="116">
        <f>SUM(F8:F29)</f>
        <v>0</v>
      </c>
      <c r="G30" s="255">
        <f>SUM(G8:H29)</f>
        <v>0</v>
      </c>
      <c r="H30" s="256"/>
      <c r="I30" s="117">
        <f t="shared" si="1"/>
        <v>0</v>
      </c>
      <c r="J30" s="116">
        <f>SUM(J8:J29)</f>
        <v>0</v>
      </c>
    </row>
    <row r="31" spans="1:10" ht="6.75" customHeight="1" x14ac:dyDescent="0.25"/>
    <row r="32" spans="1:10" ht="36.75" x14ac:dyDescent="0.25">
      <c r="A32" s="239" t="s">
        <v>170</v>
      </c>
      <c r="B32" s="239"/>
      <c r="C32" s="239"/>
      <c r="D32" s="239"/>
      <c r="E32" s="42" t="s">
        <v>187</v>
      </c>
      <c r="F32" s="42" t="s">
        <v>188</v>
      </c>
      <c r="G32" s="235" t="s">
        <v>195</v>
      </c>
      <c r="H32" s="235"/>
      <c r="I32" s="42" t="s">
        <v>227</v>
      </c>
      <c r="J32" s="45" t="s">
        <v>366</v>
      </c>
    </row>
    <row r="33" spans="1:10" x14ac:dyDescent="0.25">
      <c r="A33" s="240"/>
      <c r="B33" s="241"/>
      <c r="C33" s="241"/>
      <c r="D33" s="241"/>
      <c r="E33" s="118" t="str">
        <f>IF(NOT(ISBLANK('TES 1 - Funding Approval'!F34)), 'TES 1 - Funding Approval'!F34, "")</f>
        <v/>
      </c>
      <c r="F33" s="119" t="str">
        <f>E33</f>
        <v/>
      </c>
      <c r="G33" s="236"/>
      <c r="H33" s="236"/>
      <c r="I33" s="119" t="str">
        <f>IFERROR(F33-J33, "")</f>
        <v/>
      </c>
      <c r="J33" s="120"/>
    </row>
    <row r="34" spans="1:10" x14ac:dyDescent="0.25">
      <c r="A34" s="227" t="str">
        <f>IF(NOT(ISBLANK('TES 1 - Funding Approval'!A35)), 'TES 1 - Funding Approval'!A35, "")</f>
        <v/>
      </c>
      <c r="B34" s="228"/>
      <c r="C34" s="228"/>
      <c r="D34" s="228"/>
      <c r="E34" s="121" t="str">
        <f>IF(NOT(ISBLANK('TES 1 - Funding Approval'!F35)), 'TES 1 - Funding Approval'!F35, "")</f>
        <v/>
      </c>
      <c r="F34" s="122" t="str">
        <f t="shared" ref="F34:F39" si="2">E34</f>
        <v/>
      </c>
      <c r="G34" s="237"/>
      <c r="H34" s="237"/>
      <c r="I34" s="122" t="str">
        <f t="shared" ref="I34:I39" si="3">IFERROR(F34-J34, "")</f>
        <v/>
      </c>
      <c r="J34" s="123"/>
    </row>
    <row r="35" spans="1:10" x14ac:dyDescent="0.25">
      <c r="A35" s="227" t="str">
        <f>IF(NOT(ISBLANK('TES 1 - Funding Approval'!A36)), 'TES 1 - Funding Approval'!A36, "")</f>
        <v/>
      </c>
      <c r="B35" s="228"/>
      <c r="C35" s="228"/>
      <c r="D35" s="228"/>
      <c r="E35" s="121" t="str">
        <f>IF(NOT(ISBLANK('TES 1 - Funding Approval'!F36)), 'TES 1 - Funding Approval'!F36, "")</f>
        <v/>
      </c>
      <c r="F35" s="122" t="str">
        <f t="shared" si="2"/>
        <v/>
      </c>
      <c r="G35" s="237"/>
      <c r="H35" s="237"/>
      <c r="I35" s="122" t="str">
        <f t="shared" si="3"/>
        <v/>
      </c>
      <c r="J35" s="123"/>
    </row>
    <row r="36" spans="1:10" x14ac:dyDescent="0.25">
      <c r="A36" s="227" t="str">
        <f>IF(NOT(ISBLANK('TES 1 - Funding Approval'!A37)), 'TES 1 - Funding Approval'!A37, "")</f>
        <v/>
      </c>
      <c r="B36" s="228"/>
      <c r="C36" s="228"/>
      <c r="D36" s="228"/>
      <c r="E36" s="121" t="str">
        <f>IF(NOT(ISBLANK('TES 1 - Funding Approval'!F37)), 'TES 1 - Funding Approval'!F37, "")</f>
        <v/>
      </c>
      <c r="F36" s="122" t="str">
        <f t="shared" si="2"/>
        <v/>
      </c>
      <c r="G36" s="237"/>
      <c r="H36" s="237"/>
      <c r="I36" s="122" t="str">
        <f t="shared" si="3"/>
        <v/>
      </c>
      <c r="J36" s="123"/>
    </row>
    <row r="37" spans="1:10" x14ac:dyDescent="0.25">
      <c r="A37" s="227" t="str">
        <f>IF(NOT(ISBLANK('TES 1 - Funding Approval'!A38)), 'TES 1 - Funding Approval'!A38, "")</f>
        <v/>
      </c>
      <c r="B37" s="228"/>
      <c r="C37" s="228"/>
      <c r="D37" s="228"/>
      <c r="E37" s="121" t="str">
        <f>IF(NOT(ISBLANK('TES 1 - Funding Approval'!F38)), 'TES 1 - Funding Approval'!F38, "")</f>
        <v/>
      </c>
      <c r="F37" s="122" t="str">
        <f t="shared" si="2"/>
        <v/>
      </c>
      <c r="G37" s="237"/>
      <c r="H37" s="237"/>
      <c r="I37" s="122" t="str">
        <f t="shared" si="3"/>
        <v/>
      </c>
      <c r="J37" s="123"/>
    </row>
    <row r="38" spans="1:10" x14ac:dyDescent="0.25">
      <c r="A38" s="227" t="str">
        <f>IF(NOT(ISBLANK('TES 1 - Funding Approval'!A39)), 'TES 1 - Funding Approval'!A39, "")</f>
        <v/>
      </c>
      <c r="B38" s="228"/>
      <c r="C38" s="228"/>
      <c r="D38" s="228"/>
      <c r="E38" s="121" t="str">
        <f>IF(NOT(ISBLANK('TES 1 - Funding Approval'!F39)), 'TES 1 - Funding Approval'!F39, "")</f>
        <v/>
      </c>
      <c r="F38" s="122" t="str">
        <f t="shared" si="2"/>
        <v/>
      </c>
      <c r="G38" s="237"/>
      <c r="H38" s="237"/>
      <c r="I38" s="122" t="str">
        <f t="shared" si="3"/>
        <v/>
      </c>
      <c r="J38" s="123"/>
    </row>
    <row r="39" spans="1:10" x14ac:dyDescent="0.25">
      <c r="A39" s="233" t="str">
        <f>IF(NOT(ISBLANK('TES 1 - Funding Approval'!A40)), 'TES 1 - Funding Approval'!A40, "")</f>
        <v/>
      </c>
      <c r="B39" s="234"/>
      <c r="C39" s="234"/>
      <c r="D39" s="234"/>
      <c r="E39" s="124" t="str">
        <f>IF(NOT(ISBLANK('TES 1 - Funding Approval'!F40)), 'TES 1 - Funding Approval'!F40, "")</f>
        <v/>
      </c>
      <c r="F39" s="125" t="str">
        <f t="shared" si="2"/>
        <v/>
      </c>
      <c r="G39" s="238"/>
      <c r="H39" s="238"/>
      <c r="I39" s="125" t="str">
        <f t="shared" si="3"/>
        <v/>
      </c>
      <c r="J39" s="126"/>
    </row>
    <row r="40" spans="1:10" x14ac:dyDescent="0.25">
      <c r="A40" s="222" t="s">
        <v>229</v>
      </c>
      <c r="B40" s="222"/>
      <c r="C40" s="222"/>
      <c r="D40" s="222"/>
      <c r="E40" s="116">
        <f>SUM(E33:E39)</f>
        <v>0</v>
      </c>
      <c r="F40" s="125">
        <f>SUM(F33:F39)</f>
        <v>0</v>
      </c>
      <c r="G40" s="229">
        <f>SUM(G33:H39)</f>
        <v>0</v>
      </c>
      <c r="H40" s="230"/>
      <c r="I40" s="127">
        <f>SUM(I33:I39)</f>
        <v>0</v>
      </c>
      <c r="J40" s="116">
        <f>SUM(J33:J39)</f>
        <v>0</v>
      </c>
    </row>
    <row r="41" spans="1:10" ht="6.75" customHeight="1" x14ac:dyDescent="0.25"/>
    <row r="42" spans="1:10" x14ac:dyDescent="0.25">
      <c r="A42" s="222" t="s">
        <v>230</v>
      </c>
      <c r="B42" s="222"/>
      <c r="C42" s="222"/>
      <c r="D42" s="222"/>
      <c r="E42" s="128">
        <f>'TES 1 - Funding Approval'!F43</f>
        <v>0</v>
      </c>
      <c r="F42" s="128">
        <f>E42</f>
        <v>0</v>
      </c>
      <c r="G42" s="223"/>
      <c r="H42" s="223"/>
      <c r="I42" s="128">
        <f>IFERROR(F42-J42,"")</f>
        <v>0</v>
      </c>
      <c r="J42" s="129"/>
    </row>
    <row r="43" spans="1:10" ht="6.75" customHeight="1" x14ac:dyDescent="0.25"/>
    <row r="44" spans="1:10" x14ac:dyDescent="0.25">
      <c r="A44" s="224" t="s">
        <v>231</v>
      </c>
      <c r="B44" s="224"/>
      <c r="C44" s="224"/>
      <c r="D44" s="224"/>
      <c r="E44" s="128">
        <f>SUM(E30+E40+E42)</f>
        <v>0</v>
      </c>
      <c r="F44" s="128">
        <f>SUM(F30+F40+F42)</f>
        <v>0</v>
      </c>
      <c r="G44" s="225">
        <f>SUM(G30+G40+G42)</f>
        <v>0</v>
      </c>
      <c r="H44" s="225"/>
      <c r="I44" s="130">
        <f>SUM(I30+I40+I42)</f>
        <v>0</v>
      </c>
      <c r="J44" s="131">
        <f>SUM(J30+J40+J42)</f>
        <v>0</v>
      </c>
    </row>
    <row r="46" spans="1:10" ht="15.75" customHeight="1" x14ac:dyDescent="0.25"/>
    <row r="47" spans="1:10" ht="31.5" customHeight="1" x14ac:dyDescent="0.25">
      <c r="E47" s="226"/>
      <c r="F47" s="226"/>
    </row>
    <row r="48" spans="1:10" ht="15" customHeight="1" x14ac:dyDescent="0.25">
      <c r="A48" s="88" t="s">
        <v>280</v>
      </c>
      <c r="E48" s="162" t="str">
        <f>IF(NOT(ISBLANK(SecConsult)), "Endorsed by:", "")</f>
        <v/>
      </c>
      <c r="F48" s="162"/>
      <c r="J48" s="88" t="s">
        <v>280</v>
      </c>
    </row>
    <row r="49" spans="1:10" ht="11.25" customHeight="1" x14ac:dyDescent="0.25">
      <c r="A49" s="79" t="str">
        <f>IF(NOT(ISBLANK(MonOwners)), MonOwners, "")</f>
        <v/>
      </c>
      <c r="E49" s="162" t="str">
        <f>IF(NOT(ISBLANK(SecConsult)), SecConsult, "")</f>
        <v/>
      </c>
      <c r="F49" s="162"/>
      <c r="J49" s="80" t="str">
        <f>IF(NOT(ISBLANK(PriConsult)), PriConsult, "")</f>
        <v/>
      </c>
    </row>
    <row r="50" spans="1:10" x14ac:dyDescent="0.25">
      <c r="A50" s="14" t="s">
        <v>183</v>
      </c>
      <c r="B50" s="1"/>
      <c r="C50" s="1"/>
      <c r="D50" s="1"/>
      <c r="E50" s="1"/>
      <c r="F50" s="1"/>
      <c r="G50" s="1"/>
      <c r="H50" s="1"/>
      <c r="I50" s="1"/>
      <c r="J50" s="1"/>
    </row>
    <row r="51" spans="1:10" x14ac:dyDescent="0.25">
      <c r="A51" s="1"/>
      <c r="B51" s="1"/>
      <c r="C51" s="1"/>
      <c r="D51" s="1"/>
      <c r="E51" s="1"/>
      <c r="F51" s="1"/>
      <c r="G51" s="1"/>
      <c r="H51" s="1"/>
      <c r="I51" s="1"/>
      <c r="J51" s="1"/>
    </row>
    <row r="52" spans="1:10" x14ac:dyDescent="0.25">
      <c r="A52" s="1"/>
      <c r="B52" s="213" t="b">
        <v>0</v>
      </c>
      <c r="C52" s="213"/>
      <c r="D52" s="260" t="s">
        <v>238</v>
      </c>
      <c r="E52" s="260"/>
      <c r="F52" s="1"/>
      <c r="G52" s="1"/>
      <c r="H52" s="1"/>
      <c r="I52" s="1"/>
      <c r="J52" s="1"/>
    </row>
    <row r="53" spans="1:10" ht="42" customHeight="1" x14ac:dyDescent="0.25">
      <c r="A53" s="26" t="s">
        <v>241</v>
      </c>
      <c r="B53" s="4"/>
      <c r="C53" s="4"/>
      <c r="D53" s="4"/>
      <c r="E53" s="4"/>
      <c r="F53" s="4"/>
      <c r="G53" s="211" t="s">
        <v>206</v>
      </c>
      <c r="H53" s="211"/>
      <c r="I53" s="25" t="s">
        <v>193</v>
      </c>
      <c r="J53" s="31" t="s">
        <v>364</v>
      </c>
    </row>
    <row r="54" spans="1:10" x14ac:dyDescent="0.25">
      <c r="A54" s="212" t="s">
        <v>326</v>
      </c>
      <c r="B54" s="212"/>
      <c r="C54" s="212"/>
      <c r="D54" s="212"/>
      <c r="E54" s="212"/>
      <c r="F54" s="212"/>
      <c r="G54" s="220" t="b">
        <v>0</v>
      </c>
      <c r="H54" s="220"/>
      <c r="I54" s="28" t="b">
        <v>0</v>
      </c>
      <c r="J54" s="133"/>
    </row>
    <row r="55" spans="1:10" x14ac:dyDescent="0.25">
      <c r="A55" s="157" t="str">
        <f>IF(OR('Project Particulars'!A17=2, ISBLANK('Project Particulars'!B26:H26)), "Consultancy Agreements between Owner and Consultants", "Consultancy Agreement between Owner and Consultant")</f>
        <v>Consultancy Agreement between Owner and Consultant</v>
      </c>
      <c r="B55" s="157"/>
      <c r="C55" s="157"/>
      <c r="D55" s="157"/>
      <c r="E55" s="157"/>
      <c r="F55" s="157"/>
      <c r="G55" s="220" t="b">
        <v>0</v>
      </c>
      <c r="H55" s="220"/>
      <c r="I55" s="28" t="b">
        <v>0</v>
      </c>
      <c r="J55" s="134"/>
    </row>
    <row r="56" spans="1:10" x14ac:dyDescent="0.25">
      <c r="A56" s="157" t="s">
        <v>233</v>
      </c>
      <c r="B56" s="157"/>
      <c r="C56" s="157"/>
      <c r="D56" s="157"/>
      <c r="E56" s="157"/>
      <c r="F56" s="157"/>
      <c r="G56" s="220" t="b">
        <v>0</v>
      </c>
      <c r="H56" s="220"/>
      <c r="I56" s="28" t="b">
        <v>0</v>
      </c>
      <c r="J56" s="134"/>
    </row>
    <row r="57" spans="1:10" x14ac:dyDescent="0.25">
      <c r="A57" s="157" t="s">
        <v>329</v>
      </c>
      <c r="B57" s="157"/>
      <c r="C57" s="157"/>
      <c r="D57" s="157"/>
      <c r="E57" s="157"/>
      <c r="F57" s="157"/>
      <c r="G57" s="220" t="b">
        <v>0</v>
      </c>
      <c r="H57" s="220"/>
      <c r="I57" s="28" t="b">
        <v>0</v>
      </c>
      <c r="J57" s="134"/>
    </row>
    <row r="58" spans="1:10" x14ac:dyDescent="0.25">
      <c r="A58" s="212" t="str">
        <f>IF('Project Particulars'!G25="Project Quantity Surveyor", "Quantity Surveyor's Valuation for Interim Claim", "Consultant's Valuation for Work Completion")</f>
        <v>Consultant's Valuation for Work Completion</v>
      </c>
      <c r="B58" s="212"/>
      <c r="C58" s="212"/>
      <c r="D58" s="212"/>
      <c r="E58" s="212"/>
      <c r="F58" s="212"/>
      <c r="G58" s="213" t="b">
        <v>0</v>
      </c>
      <c r="H58" s="213"/>
      <c r="I58" s="28" t="b">
        <v>0</v>
      </c>
      <c r="J58" s="134"/>
    </row>
    <row r="59" spans="1:10" x14ac:dyDescent="0.25">
      <c r="A59" s="212" t="str">
        <f>IF('Project Particulars'!G19="Project Architect", "Architect's Interim Certificate", "")</f>
        <v/>
      </c>
      <c r="B59" s="212"/>
      <c r="C59" s="212"/>
      <c r="D59" s="212"/>
      <c r="E59" s="212"/>
      <c r="F59" s="212"/>
      <c r="G59" s="213" t="b">
        <v>0</v>
      </c>
      <c r="H59" s="213"/>
      <c r="I59" s="28" t="b">
        <v>0</v>
      </c>
      <c r="J59" s="134"/>
    </row>
    <row r="60" spans="1:10" ht="15" customHeight="1" x14ac:dyDescent="0.25">
      <c r="A60" s="221" t="s">
        <v>237</v>
      </c>
      <c r="B60" s="221"/>
      <c r="C60" s="221"/>
      <c r="D60" s="221"/>
      <c r="E60" s="221"/>
      <c r="F60" s="221"/>
      <c r="G60" s="213" t="b">
        <v>0</v>
      </c>
      <c r="H60" s="213"/>
      <c r="I60" s="28" t="b">
        <v>0</v>
      </c>
      <c r="J60" s="134"/>
    </row>
    <row r="61" spans="1:10" ht="30" customHeight="1" x14ac:dyDescent="0.25">
      <c r="A61" s="221" t="s">
        <v>236</v>
      </c>
      <c r="B61" s="221"/>
      <c r="C61" s="221"/>
      <c r="D61" s="221"/>
      <c r="E61" s="221"/>
      <c r="F61" s="221"/>
      <c r="G61" s="261" t="b">
        <v>0</v>
      </c>
      <c r="H61" s="261"/>
      <c r="I61" s="28" t="b">
        <v>0</v>
      </c>
      <c r="J61" s="134"/>
    </row>
    <row r="62" spans="1:10" x14ac:dyDescent="0.25">
      <c r="A62" s="212" t="s">
        <v>242</v>
      </c>
      <c r="B62" s="212"/>
      <c r="C62" s="212"/>
      <c r="D62" s="212"/>
      <c r="E62" s="212"/>
      <c r="F62" s="212"/>
      <c r="G62" s="213" t="b">
        <v>0</v>
      </c>
      <c r="H62" s="213"/>
      <c r="I62" s="28" t="b">
        <v>0</v>
      </c>
      <c r="J62" s="134"/>
    </row>
    <row r="63" spans="1:10" x14ac:dyDescent="0.25">
      <c r="A63" s="212" t="s">
        <v>334</v>
      </c>
      <c r="B63" s="212"/>
      <c r="C63" s="212"/>
      <c r="D63" s="212"/>
      <c r="E63" s="212"/>
      <c r="F63" s="212"/>
      <c r="G63" s="213" t="b">
        <v>0</v>
      </c>
      <c r="H63" s="213"/>
      <c r="I63" s="28" t="b">
        <v>0</v>
      </c>
      <c r="J63" s="134"/>
    </row>
    <row r="64" spans="1:10" x14ac:dyDescent="0.25">
      <c r="A64" s="4"/>
      <c r="B64" s="4"/>
      <c r="C64" s="4"/>
      <c r="D64" s="4"/>
      <c r="E64" s="4"/>
      <c r="F64" s="4"/>
      <c r="G64" s="4"/>
      <c r="H64" s="4"/>
      <c r="I64" s="4"/>
      <c r="J64" s="4"/>
    </row>
    <row r="65" spans="1:10" x14ac:dyDescent="0.25">
      <c r="A65" s="48" t="s">
        <v>239</v>
      </c>
      <c r="B65" s="4"/>
      <c r="C65" s="4"/>
      <c r="D65" s="4"/>
      <c r="E65" s="4"/>
      <c r="F65" s="4"/>
      <c r="G65" s="4"/>
      <c r="H65" s="4"/>
      <c r="I65" s="4"/>
      <c r="J65" s="4"/>
    </row>
    <row r="66" spans="1:10" ht="8.25" customHeight="1" x14ac:dyDescent="0.25">
      <c r="A66" s="4"/>
      <c r="B66" s="4"/>
      <c r="C66" s="4"/>
      <c r="D66" s="4"/>
      <c r="E66" s="4"/>
      <c r="F66" s="4"/>
      <c r="G66" s="4"/>
      <c r="H66" s="4"/>
      <c r="I66" s="4"/>
      <c r="J66" s="4"/>
    </row>
    <row r="67" spans="1:10" ht="46.5" customHeight="1" x14ac:dyDescent="0.25">
      <c r="A67" s="193" t="s">
        <v>246</v>
      </c>
      <c r="B67" s="193"/>
      <c r="C67" s="193"/>
      <c r="D67" s="193"/>
      <c r="E67" s="193"/>
      <c r="F67" s="193"/>
      <c r="G67" s="213" t="b">
        <v>0</v>
      </c>
      <c r="H67" s="213"/>
      <c r="I67" s="4"/>
      <c r="J67" s="4"/>
    </row>
    <row r="68" spans="1:10" ht="9" customHeight="1" x14ac:dyDescent="0.25">
      <c r="A68" s="4"/>
      <c r="B68" s="4"/>
      <c r="C68" s="4"/>
      <c r="D68" s="4"/>
      <c r="E68" s="4"/>
      <c r="F68" s="4"/>
      <c r="G68" s="4"/>
      <c r="H68" s="4"/>
      <c r="I68" s="4"/>
      <c r="J68" s="4"/>
    </row>
    <row r="69" spans="1:10" ht="45.75" customHeight="1" x14ac:dyDescent="0.25">
      <c r="A69" s="193" t="s">
        <v>240</v>
      </c>
      <c r="B69" s="193"/>
      <c r="C69" s="193"/>
      <c r="D69" s="193"/>
      <c r="E69" s="193"/>
      <c r="F69" s="193"/>
      <c r="G69" s="213" t="b">
        <v>0</v>
      </c>
      <c r="H69" s="213"/>
      <c r="I69" s="4"/>
      <c r="J69" s="4"/>
    </row>
    <row r="70" spans="1:10" ht="8.25" customHeight="1" x14ac:dyDescent="0.25">
      <c r="A70" s="4"/>
      <c r="B70" s="4"/>
      <c r="C70" s="4"/>
      <c r="D70" s="4"/>
      <c r="E70" s="4"/>
      <c r="F70" s="4"/>
      <c r="G70" s="4"/>
      <c r="H70" s="4"/>
      <c r="I70" s="4"/>
      <c r="J70" s="4"/>
    </row>
    <row r="71" spans="1:10" ht="43.5" customHeight="1" x14ac:dyDescent="0.25">
      <c r="A71" s="193" t="s">
        <v>279</v>
      </c>
      <c r="B71" s="193"/>
      <c r="C71" s="193"/>
      <c r="D71" s="193"/>
      <c r="E71" s="193"/>
      <c r="F71" s="193"/>
      <c r="G71" s="220" t="b">
        <v>0</v>
      </c>
      <c r="H71" s="220"/>
      <c r="I71" s="4"/>
      <c r="J71" s="4"/>
    </row>
    <row r="72" spans="1:10" ht="8.25" customHeight="1" x14ac:dyDescent="0.25">
      <c r="A72" s="4"/>
      <c r="B72" s="4"/>
      <c r="C72" s="4"/>
      <c r="D72" s="4"/>
      <c r="E72" s="4"/>
      <c r="F72" s="4"/>
      <c r="G72" s="4"/>
      <c r="H72" s="4"/>
      <c r="I72" s="4"/>
      <c r="J72" s="4"/>
    </row>
    <row r="73" spans="1:10" x14ac:dyDescent="0.25">
      <c r="A73" s="195" t="s">
        <v>247</v>
      </c>
      <c r="B73" s="195"/>
      <c r="C73" s="195"/>
      <c r="D73" s="195"/>
      <c r="E73" s="195"/>
      <c r="F73" s="195"/>
      <c r="G73" s="213" t="b">
        <v>0</v>
      </c>
      <c r="H73" s="213"/>
      <c r="I73" s="4"/>
      <c r="J73" s="4"/>
    </row>
    <row r="74" spans="1:10" ht="17.25" x14ac:dyDescent="0.4">
      <c r="A74" s="262">
        <f>G44</f>
        <v>0</v>
      </c>
      <c r="B74" s="262"/>
      <c r="C74" s="262"/>
      <c r="D74" s="195" t="s">
        <v>248</v>
      </c>
      <c r="E74" s="195"/>
      <c r="F74" s="195"/>
      <c r="G74" s="213"/>
      <c r="H74" s="213"/>
      <c r="I74" s="4"/>
      <c r="J74" s="4"/>
    </row>
    <row r="75" spans="1:10" ht="7.5" customHeight="1" x14ac:dyDescent="0.25">
      <c r="A75" s="4"/>
      <c r="B75" s="4"/>
      <c r="C75" s="4"/>
      <c r="D75" s="4"/>
      <c r="E75" s="4"/>
      <c r="F75" s="4"/>
      <c r="G75" s="4"/>
      <c r="H75" s="4"/>
      <c r="I75" s="4"/>
      <c r="J75" s="4"/>
    </row>
    <row r="76" spans="1:10" x14ac:dyDescent="0.25">
      <c r="A76" s="195" t="s">
        <v>222</v>
      </c>
      <c r="B76" s="195"/>
      <c r="C76" s="195"/>
      <c r="D76" s="4"/>
      <c r="E76" s="4"/>
      <c r="F76" s="4"/>
      <c r="G76" s="4"/>
      <c r="H76" s="4"/>
      <c r="I76" s="4"/>
      <c r="J76" s="4"/>
    </row>
    <row r="77" spans="1:10" x14ac:dyDescent="0.25">
      <c r="A77" s="264" t="str">
        <f ca="1">IF(AND(G73=TRUE, G44&gt;0), IF($A77="", TODAY(), $A77), "")</f>
        <v/>
      </c>
      <c r="B77" s="264"/>
      <c r="C77" s="264"/>
      <c r="D77" s="4"/>
      <c r="E77" s="4"/>
      <c r="F77" s="4"/>
      <c r="G77" s="4"/>
      <c r="H77" s="4"/>
      <c r="I77" s="4"/>
      <c r="J77" s="4"/>
    </row>
    <row r="78" spans="1:10" x14ac:dyDescent="0.25">
      <c r="A78" s="4"/>
      <c r="B78" s="4"/>
      <c r="C78" s="4"/>
      <c r="D78" s="4"/>
      <c r="E78" s="4"/>
      <c r="F78" s="4"/>
      <c r="G78" s="4"/>
      <c r="H78" s="4"/>
      <c r="I78" s="4"/>
      <c r="J78" s="4"/>
    </row>
    <row r="79" spans="1:10" x14ac:dyDescent="0.25">
      <c r="A79" s="4"/>
      <c r="B79" s="4"/>
      <c r="C79" s="4"/>
      <c r="D79" s="4"/>
      <c r="E79" s="4"/>
      <c r="F79" s="4"/>
      <c r="G79" s="4"/>
      <c r="H79" s="4"/>
      <c r="I79" s="4"/>
      <c r="J79" s="4"/>
    </row>
    <row r="80" spans="1:10" x14ac:dyDescent="0.25">
      <c r="A80" s="4"/>
      <c r="B80" s="4"/>
      <c r="C80" s="4"/>
      <c r="D80" s="4"/>
      <c r="E80" s="4"/>
      <c r="F80" s="4"/>
      <c r="G80" s="4"/>
      <c r="H80" s="4"/>
      <c r="I80" s="4"/>
      <c r="J80" s="4"/>
    </row>
    <row r="81" spans="1:10" x14ac:dyDescent="0.25">
      <c r="A81" s="4"/>
      <c r="B81" s="4"/>
      <c r="C81" s="4"/>
      <c r="D81" s="4"/>
      <c r="E81" s="4"/>
      <c r="F81" s="4"/>
      <c r="G81" s="4"/>
      <c r="H81" s="4"/>
      <c r="I81" s="4"/>
      <c r="J81" s="4"/>
    </row>
    <row r="82" spans="1:10" x14ac:dyDescent="0.25">
      <c r="A82" s="265"/>
      <c r="B82" s="265"/>
      <c r="C82" s="265"/>
      <c r="D82" s="4"/>
      <c r="E82" s="4"/>
      <c r="F82" s="4"/>
      <c r="G82" s="62"/>
      <c r="H82" s="62"/>
      <c r="I82" s="62"/>
      <c r="J82" s="4"/>
    </row>
    <row r="83" spans="1:10" x14ac:dyDescent="0.25">
      <c r="A83" s="263" t="str">
        <f>IF(NOT(ISBLANK(MonOwners)), MonOwners, "")</f>
        <v/>
      </c>
      <c r="B83" s="263"/>
      <c r="C83" s="263"/>
      <c r="D83" s="4"/>
      <c r="E83" s="4"/>
      <c r="F83" s="4"/>
      <c r="G83" s="87" t="str">
        <f>IF(NOT(ISBLANK(PriConsult)), PriConsult, "")</f>
        <v/>
      </c>
      <c r="H83" s="4"/>
      <c r="I83" s="4"/>
      <c r="J83" s="4"/>
    </row>
    <row r="84" spans="1:10" ht="15" customHeight="1" x14ac:dyDescent="0.25">
      <c r="A84" s="193" t="s">
        <v>282</v>
      </c>
      <c r="B84" s="193"/>
      <c r="C84" s="193"/>
      <c r="D84" s="4"/>
      <c r="E84" s="4"/>
      <c r="F84" s="4"/>
      <c r="G84" s="193" t="s">
        <v>282</v>
      </c>
      <c r="H84" s="193"/>
      <c r="I84" s="193"/>
      <c r="J84" s="4"/>
    </row>
    <row r="85" spans="1:10" x14ac:dyDescent="0.25">
      <c r="A85" s="4"/>
      <c r="B85" s="4"/>
      <c r="C85" s="4"/>
      <c r="D85" s="4"/>
      <c r="E85" s="4"/>
      <c r="F85" s="4"/>
      <c r="G85" s="4"/>
      <c r="H85" s="4"/>
      <c r="I85" s="4"/>
      <c r="J85" s="4"/>
    </row>
    <row r="86" spans="1:10" x14ac:dyDescent="0.25">
      <c r="A86" s="4"/>
      <c r="B86" s="4"/>
      <c r="C86" s="4"/>
      <c r="D86" s="4"/>
      <c r="E86" s="4"/>
      <c r="F86" s="4"/>
      <c r="G86" s="4"/>
      <c r="H86" s="4"/>
      <c r="I86" s="4"/>
      <c r="J86" s="4"/>
    </row>
    <row r="87" spans="1:10" x14ac:dyDescent="0.25">
      <c r="A87" s="4"/>
      <c r="B87" s="4"/>
      <c r="C87" s="4"/>
      <c r="D87" s="4"/>
      <c r="E87" s="4"/>
      <c r="F87" s="4"/>
      <c r="G87" s="4"/>
      <c r="H87" s="4"/>
      <c r="I87" s="4"/>
      <c r="J87" s="4"/>
    </row>
    <row r="88" spans="1:10" x14ac:dyDescent="0.25">
      <c r="A88" s="4"/>
      <c r="B88" s="4"/>
      <c r="C88" s="4"/>
      <c r="D88" s="4"/>
      <c r="E88" s="4"/>
      <c r="F88" s="4"/>
      <c r="G88" s="4"/>
      <c r="H88" s="4"/>
      <c r="I88" s="4"/>
      <c r="J88" s="4"/>
    </row>
    <row r="89" spans="1:10" x14ac:dyDescent="0.25">
      <c r="A89" s="62"/>
      <c r="B89" s="62"/>
      <c r="C89" s="62"/>
      <c r="D89" s="4"/>
      <c r="E89" s="4"/>
      <c r="F89" s="4"/>
      <c r="G89" s="4"/>
      <c r="H89" s="4"/>
      <c r="I89" s="4"/>
      <c r="J89" s="4"/>
    </row>
    <row r="90" spans="1:10" x14ac:dyDescent="0.25">
      <c r="A90" s="263" t="str">
        <f>IF(NOT(ISBLANK(SecConsult)), SecConsult, "")</f>
        <v/>
      </c>
      <c r="B90" s="263"/>
      <c r="C90" s="263"/>
      <c r="D90" s="263"/>
      <c r="E90" s="4"/>
      <c r="F90" s="4"/>
      <c r="G90" s="4"/>
      <c r="H90" s="4"/>
      <c r="I90" s="4"/>
      <c r="J90" s="4"/>
    </row>
    <row r="91" spans="1:10" ht="15" customHeight="1" x14ac:dyDescent="0.25">
      <c r="A91" s="216" t="str">
        <f>IF(NOT(ISBLANK(SecConsult)), "Signature and Stamp", "")</f>
        <v/>
      </c>
      <c r="B91" s="216"/>
      <c r="C91" s="216"/>
      <c r="D91" s="4"/>
      <c r="E91" s="4"/>
      <c r="F91" s="4"/>
      <c r="G91" s="4"/>
      <c r="H91" s="4"/>
      <c r="I91" s="4"/>
      <c r="J91" s="4"/>
    </row>
    <row r="92" spans="1:10" x14ac:dyDescent="0.25">
      <c r="A92" s="196" t="s">
        <v>249</v>
      </c>
      <c r="B92" s="164"/>
      <c r="C92" s="164"/>
      <c r="D92" s="164"/>
      <c r="E92" s="164"/>
      <c r="F92" s="164"/>
      <c r="G92" s="164"/>
      <c r="H92" s="164"/>
      <c r="I92" s="164"/>
      <c r="J92" s="164"/>
    </row>
    <row r="93" spans="1:10" ht="15.75" thickBot="1" x14ac:dyDescent="0.3">
      <c r="A93" s="144" t="s">
        <v>250</v>
      </c>
      <c r="B93" s="145"/>
      <c r="C93" s="145"/>
      <c r="D93" s="145"/>
      <c r="E93" s="145"/>
      <c r="F93" s="145"/>
      <c r="G93" s="145"/>
      <c r="H93" s="145"/>
      <c r="I93" s="145"/>
      <c r="J93" s="145"/>
    </row>
    <row r="94" spans="1:10" ht="15.75" thickTop="1" x14ac:dyDescent="0.25">
      <c r="A94" s="4"/>
      <c r="B94" s="4"/>
      <c r="C94" s="4"/>
      <c r="D94" s="4"/>
      <c r="E94" s="4"/>
      <c r="F94" s="4"/>
      <c r="G94" s="4"/>
      <c r="H94" s="4"/>
      <c r="I94" s="4"/>
      <c r="J94" s="4"/>
    </row>
    <row r="95" spans="1:10" x14ac:dyDescent="0.25">
      <c r="A95" s="214" t="s">
        <v>374</v>
      </c>
      <c r="B95" s="214"/>
      <c r="C95" s="214"/>
      <c r="D95" s="214"/>
      <c r="E95" s="4"/>
      <c r="F95" s="4"/>
      <c r="G95" s="4"/>
      <c r="H95" s="4"/>
      <c r="I95" s="4"/>
      <c r="J95" s="31" t="s">
        <v>251</v>
      </c>
    </row>
    <row r="96" spans="1:10" x14ac:dyDescent="0.25">
      <c r="A96" s="4"/>
      <c r="B96" s="4"/>
      <c r="C96" s="4"/>
      <c r="D96" s="4"/>
      <c r="E96" s="4"/>
      <c r="F96" s="4"/>
      <c r="G96" s="4"/>
      <c r="H96" s="4"/>
      <c r="I96" s="4"/>
      <c r="J96" s="4"/>
    </row>
    <row r="97" spans="1:10" x14ac:dyDescent="0.25">
      <c r="A97" s="4" t="s">
        <v>359</v>
      </c>
      <c r="B97" s="4"/>
      <c r="C97" s="4"/>
      <c r="D97" s="4"/>
      <c r="E97" s="4"/>
      <c r="F97" s="4"/>
      <c r="G97" s="4"/>
      <c r="H97" s="4"/>
      <c r="I97" s="28" t="b">
        <v>0</v>
      </c>
      <c r="J97" s="62"/>
    </row>
    <row r="98" spans="1:10" ht="31.5" customHeight="1" x14ac:dyDescent="0.25">
      <c r="A98" s="156" t="s">
        <v>368</v>
      </c>
      <c r="B98" s="156"/>
      <c r="C98" s="156"/>
      <c r="D98" s="156"/>
      <c r="E98" s="156"/>
      <c r="F98" s="156"/>
      <c r="G98" s="4"/>
      <c r="H98" s="4"/>
      <c r="I98" s="28" t="b">
        <v>0</v>
      </c>
      <c r="J98" s="103"/>
    </row>
    <row r="99" spans="1:10" ht="31.5" customHeight="1" x14ac:dyDescent="0.25">
      <c r="A99" s="156" t="s">
        <v>369</v>
      </c>
      <c r="B99" s="156"/>
      <c r="C99" s="156"/>
      <c r="D99" s="156"/>
      <c r="E99" s="156"/>
      <c r="F99" s="156"/>
      <c r="G99" s="4"/>
      <c r="H99" s="4"/>
      <c r="I99" s="28" t="b">
        <v>0</v>
      </c>
      <c r="J99" s="103"/>
    </row>
    <row r="100" spans="1:10" x14ac:dyDescent="0.25">
      <c r="A100" s="26"/>
      <c r="B100" s="4"/>
      <c r="C100" s="4"/>
      <c r="D100" s="4"/>
      <c r="E100" s="4"/>
      <c r="F100" s="4"/>
      <c r="G100" s="4"/>
      <c r="H100" s="4"/>
      <c r="I100" s="4"/>
      <c r="J100" s="4"/>
    </row>
    <row r="101" spans="1:10" x14ac:dyDescent="0.25">
      <c r="A101" s="26" t="s">
        <v>370</v>
      </c>
      <c r="B101" s="4"/>
      <c r="C101" s="4"/>
      <c r="D101" s="4"/>
      <c r="E101" s="4"/>
      <c r="F101" s="4"/>
      <c r="G101" s="4"/>
      <c r="H101" s="4"/>
      <c r="I101" s="4"/>
      <c r="J101" s="31"/>
    </row>
    <row r="102" spans="1:10" ht="15" customHeight="1" x14ac:dyDescent="0.25">
      <c r="A102" s="4" t="s">
        <v>359</v>
      </c>
      <c r="B102" s="4"/>
      <c r="C102" s="4"/>
      <c r="D102" s="4"/>
      <c r="E102" s="146"/>
      <c r="F102" s="4"/>
      <c r="I102" s="143" t="b">
        <v>0</v>
      </c>
      <c r="J102" s="147"/>
    </row>
    <row r="103" spans="1:10" ht="31.5" customHeight="1" x14ac:dyDescent="0.25">
      <c r="A103" s="156" t="s">
        <v>371</v>
      </c>
      <c r="B103" s="156"/>
      <c r="C103" s="156"/>
      <c r="D103" s="156"/>
      <c r="E103" s="156"/>
      <c r="F103" s="156"/>
      <c r="I103" s="148" t="b">
        <v>0</v>
      </c>
      <c r="J103" s="49"/>
    </row>
    <row r="104" spans="1:10" x14ac:dyDescent="0.25">
      <c r="A104" s="215" t="s">
        <v>372</v>
      </c>
      <c r="B104" s="215"/>
      <c r="C104" s="215"/>
      <c r="D104" s="215"/>
      <c r="E104" s="215"/>
      <c r="F104" s="215"/>
      <c r="I104" s="63" t="b">
        <v>0</v>
      </c>
    </row>
    <row r="105" spans="1:10" x14ac:dyDescent="0.25">
      <c r="A105" s="149"/>
      <c r="B105" s="150"/>
      <c r="C105" s="150"/>
      <c r="D105" s="150"/>
      <c r="E105" s="150"/>
      <c r="F105" s="150"/>
      <c r="I105" s="63"/>
    </row>
    <row r="106" spans="1:10" x14ac:dyDescent="0.25">
      <c r="A106" t="s">
        <v>224</v>
      </c>
    </row>
    <row r="107" spans="1:10" ht="82.5" customHeight="1" x14ac:dyDescent="0.25">
      <c r="A107" s="217"/>
      <c r="B107" s="217"/>
      <c r="C107" s="217"/>
      <c r="D107" s="217"/>
      <c r="E107" s="217"/>
      <c r="F107" s="217"/>
      <c r="G107" s="217"/>
      <c r="H107" s="217"/>
      <c r="I107" s="217"/>
      <c r="J107" s="217"/>
    </row>
    <row r="108" spans="1:10" x14ac:dyDescent="0.25">
      <c r="A108" s="151"/>
      <c r="B108" s="151"/>
      <c r="C108" s="151"/>
      <c r="D108" s="151"/>
      <c r="E108" s="151"/>
      <c r="F108" s="151"/>
      <c r="G108" s="151"/>
      <c r="H108" s="151"/>
      <c r="I108" s="151"/>
      <c r="J108" s="151"/>
    </row>
    <row r="109" spans="1:10" ht="17.25" x14ac:dyDescent="0.4">
      <c r="A109" s="218" t="s">
        <v>252</v>
      </c>
      <c r="B109" s="218"/>
      <c r="C109" s="218"/>
      <c r="D109" s="50">
        <f>J44</f>
        <v>0</v>
      </c>
      <c r="E109" s="218" t="s">
        <v>253</v>
      </c>
      <c r="F109" s="218"/>
      <c r="I109" s="63"/>
    </row>
    <row r="111" spans="1:10" x14ac:dyDescent="0.25">
      <c r="A111" s="218" t="s">
        <v>225</v>
      </c>
      <c r="B111" s="218"/>
      <c r="C111" s="218"/>
    </row>
    <row r="112" spans="1:10" x14ac:dyDescent="0.25">
      <c r="A112" s="219" t="str">
        <f ca="1">IF(AND(I109=TRUE, G73=TRUE, J44&gt;0), IF(A112="", TODAY(), A112), "")</f>
        <v/>
      </c>
      <c r="B112" s="219"/>
      <c r="C112" s="219"/>
    </row>
    <row r="114" spans="1:10" ht="45" customHeight="1" x14ac:dyDescent="0.25"/>
    <row r="119" spans="1:10" ht="45" customHeight="1" x14ac:dyDescent="0.25">
      <c r="B119" s="209" t="s">
        <v>377</v>
      </c>
      <c r="C119" s="210"/>
      <c r="D119" s="210"/>
      <c r="H119" s="209" t="s">
        <v>375</v>
      </c>
      <c r="I119" s="210"/>
      <c r="J119" s="210"/>
    </row>
    <row r="121" spans="1:10" ht="15.75" thickBot="1" x14ac:dyDescent="0.3">
      <c r="A121" s="152"/>
      <c r="B121" s="152"/>
      <c r="C121" s="152"/>
      <c r="D121" s="152"/>
      <c r="E121" s="152"/>
      <c r="F121" s="152"/>
      <c r="G121" s="152"/>
      <c r="H121" s="152"/>
      <c r="I121" s="152"/>
      <c r="J121" s="152"/>
    </row>
    <row r="122" spans="1:10" ht="15.75" thickTop="1" x14ac:dyDescent="0.25"/>
  </sheetData>
  <protectedRanges>
    <protectedRange algorithmName="SHA-512" hashValue="kAnqDY8pFSz7msPtonKhyChfThpCEAdJHmoVfqPYM5ophWD8T2E7+V+9I6sAxmtJ8OTIAvOP8ndbYOmqm8I7hA==" saltValue="C5uYoXElBnaHDFdBsXwPGA==" spinCount="100000" sqref="G8:H29 G33:H39 G42 B52 G54:H63 G67 G69 G73" name="ApplicantRange2"/>
    <protectedRange algorithmName="SHA-512" hashValue="0pMSXlvNw3GVUK4HVTJGWKRn/mnITARVO8SC3do38RS78Qo09R5sx0Uie7v74pqUYpuPWgQx4pOC59pldSZbXQ==" saltValue="g72u2cYiBMIIOZd4aYAP0w==" spinCount="100000" sqref="J8:J29 J33:J39 J42" name="URA Range 2"/>
    <protectedRange algorithmName="SHA-512" hashValue="0pMSXlvNw3GVUK4HVTJGWKRn/mnITARVO8SC3do38RS78Qo09R5sx0Uie7v74pqUYpuPWgQx4pOC59pldSZbXQ==" saltValue="g72u2cYiBMIIOZd4aYAP0w==" spinCount="100000" sqref="E102 I103:I105 I109" name="URA Range 2_1"/>
  </protectedRanges>
  <mergeCells count="127">
    <mergeCell ref="A98:F98"/>
    <mergeCell ref="A99:F99"/>
    <mergeCell ref="A62:F62"/>
    <mergeCell ref="A63:F63"/>
    <mergeCell ref="G62:H62"/>
    <mergeCell ref="G63:H63"/>
    <mergeCell ref="G61:H61"/>
    <mergeCell ref="A73:F73"/>
    <mergeCell ref="A67:F67"/>
    <mergeCell ref="G67:H67"/>
    <mergeCell ref="A69:F69"/>
    <mergeCell ref="G69:H69"/>
    <mergeCell ref="G73:H74"/>
    <mergeCell ref="D74:F74"/>
    <mergeCell ref="A74:C74"/>
    <mergeCell ref="A61:F61"/>
    <mergeCell ref="A71:F71"/>
    <mergeCell ref="G71:H71"/>
    <mergeCell ref="A83:C83"/>
    <mergeCell ref="A90:D90"/>
    <mergeCell ref="A76:C76"/>
    <mergeCell ref="A77:C77"/>
    <mergeCell ref="A82:C82"/>
    <mergeCell ref="A84:C84"/>
    <mergeCell ref="G15:H15"/>
    <mergeCell ref="G16:H16"/>
    <mergeCell ref="G17:H17"/>
    <mergeCell ref="G18:H18"/>
    <mergeCell ref="G19:H19"/>
    <mergeCell ref="A23:C23"/>
    <mergeCell ref="A55:F55"/>
    <mergeCell ref="A56:F56"/>
    <mergeCell ref="G20:H20"/>
    <mergeCell ref="G21:H21"/>
    <mergeCell ref="G22:H22"/>
    <mergeCell ref="G23:H23"/>
    <mergeCell ref="G24:H24"/>
    <mergeCell ref="G30:H30"/>
    <mergeCell ref="A24:C24"/>
    <mergeCell ref="A25:C25"/>
    <mergeCell ref="A26:C26"/>
    <mergeCell ref="A27:C27"/>
    <mergeCell ref="A30:D30"/>
    <mergeCell ref="G25:H25"/>
    <mergeCell ref="G26:H26"/>
    <mergeCell ref="G28:H28"/>
    <mergeCell ref="B52:C52"/>
    <mergeCell ref="D52:E52"/>
    <mergeCell ref="A7:C7"/>
    <mergeCell ref="G7:H7"/>
    <mergeCell ref="A8:C8"/>
    <mergeCell ref="A9:C9"/>
    <mergeCell ref="A22:C22"/>
    <mergeCell ref="A11:C11"/>
    <mergeCell ref="A12:C12"/>
    <mergeCell ref="A13:C13"/>
    <mergeCell ref="A14:C14"/>
    <mergeCell ref="A15:C15"/>
    <mergeCell ref="A16:C16"/>
    <mergeCell ref="A17:C17"/>
    <mergeCell ref="A18:C18"/>
    <mergeCell ref="A19:C19"/>
    <mergeCell ref="A20:C20"/>
    <mergeCell ref="A21:C21"/>
    <mergeCell ref="A10:C10"/>
    <mergeCell ref="G8:H8"/>
    <mergeCell ref="G9:H9"/>
    <mergeCell ref="G10:H10"/>
    <mergeCell ref="G11:H11"/>
    <mergeCell ref="G12:H12"/>
    <mergeCell ref="G13:H13"/>
    <mergeCell ref="G14:H14"/>
    <mergeCell ref="A34:D34"/>
    <mergeCell ref="A35:D35"/>
    <mergeCell ref="A36:D36"/>
    <mergeCell ref="A40:D40"/>
    <mergeCell ref="G40:H40"/>
    <mergeCell ref="G27:H27"/>
    <mergeCell ref="G29:H29"/>
    <mergeCell ref="A37:D37"/>
    <mergeCell ref="A39:D39"/>
    <mergeCell ref="G32:H32"/>
    <mergeCell ref="G33:H33"/>
    <mergeCell ref="G34:H34"/>
    <mergeCell ref="G35:H35"/>
    <mergeCell ref="G36:H36"/>
    <mergeCell ref="G37:H37"/>
    <mergeCell ref="G39:H39"/>
    <mergeCell ref="A38:D38"/>
    <mergeCell ref="G38:H38"/>
    <mergeCell ref="A32:D32"/>
    <mergeCell ref="A33:D33"/>
    <mergeCell ref="A28:C28"/>
    <mergeCell ref="A29:C29"/>
    <mergeCell ref="A54:F54"/>
    <mergeCell ref="A60:F60"/>
    <mergeCell ref="A42:D42"/>
    <mergeCell ref="G42:H42"/>
    <mergeCell ref="A44:D44"/>
    <mergeCell ref="G44:H44"/>
    <mergeCell ref="E48:F48"/>
    <mergeCell ref="E49:F49"/>
    <mergeCell ref="E47:F47"/>
    <mergeCell ref="B119:D119"/>
    <mergeCell ref="H119:J119"/>
    <mergeCell ref="G84:I84"/>
    <mergeCell ref="G53:H53"/>
    <mergeCell ref="A58:F58"/>
    <mergeCell ref="A59:F59"/>
    <mergeCell ref="G58:H58"/>
    <mergeCell ref="G59:H59"/>
    <mergeCell ref="A95:D95"/>
    <mergeCell ref="A103:F103"/>
    <mergeCell ref="A104:F104"/>
    <mergeCell ref="A91:C91"/>
    <mergeCell ref="A92:J92"/>
    <mergeCell ref="A107:J107"/>
    <mergeCell ref="A109:C109"/>
    <mergeCell ref="E109:F109"/>
    <mergeCell ref="A111:C111"/>
    <mergeCell ref="A112:C112"/>
    <mergeCell ref="G60:H60"/>
    <mergeCell ref="A57:F57"/>
    <mergeCell ref="G54:H54"/>
    <mergeCell ref="G55:H55"/>
    <mergeCell ref="G56:H56"/>
    <mergeCell ref="G57:H57"/>
  </mergeCells>
  <conditionalFormatting sqref="A89:C89">
    <cfRule type="expression" dxfId="341" priority="33">
      <formula>IF(ISBLANK(SecConsult), 1, 0)</formula>
    </cfRule>
  </conditionalFormatting>
  <conditionalFormatting sqref="A54:F59">
    <cfRule type="expression" dxfId="340" priority="102">
      <formula>IF($G$44&gt;0, 1, 0)</formula>
    </cfRule>
    <cfRule type="expression" priority="99" stopIfTrue="1">
      <formula>IF($G54=TRUE, 1, 0)</formula>
    </cfRule>
  </conditionalFormatting>
  <conditionalFormatting sqref="A60:F60">
    <cfRule type="expression" dxfId="338" priority="112" stopIfTrue="1">
      <formula>IF(AND($G$40&gt;0, $G60=TRUE), 1, 0)</formula>
    </cfRule>
    <cfRule type="expression" dxfId="337" priority="113">
      <formula>IF($G$40&gt;0, 1, 0)</formula>
    </cfRule>
  </conditionalFormatting>
  <conditionalFormatting sqref="A61:F61">
    <cfRule type="expression" dxfId="336" priority="110" stopIfTrue="1">
      <formula>IF(AND($G$42&gt;0, $G$61=TRUE), 1, 0)</formula>
    </cfRule>
    <cfRule type="expression" dxfId="335" priority="111">
      <formula>IF($G$42&gt;0, 1, 0)</formula>
    </cfRule>
  </conditionalFormatting>
  <conditionalFormatting sqref="A62:F62">
    <cfRule type="expression" dxfId="334" priority="104" stopIfTrue="1">
      <formula>IF(AND($B$52=TRUE, $G62=TRUE), 1, 0)</formula>
    </cfRule>
  </conditionalFormatting>
  <conditionalFormatting sqref="A62:F63">
    <cfRule type="expression" dxfId="333" priority="106">
      <formula>IF($B$52=FALSE, 1, 0)</formula>
    </cfRule>
    <cfRule type="expression" dxfId="332" priority="107">
      <formula>IF($B$52=TRUE, 1, 0)</formula>
    </cfRule>
  </conditionalFormatting>
  <conditionalFormatting sqref="A63:F63">
    <cfRule type="expression" priority="103" stopIfTrue="1">
      <formula>IF(AND($B$52=TRUE, $G63=TRUE), 1, 0)</formula>
    </cfRule>
  </conditionalFormatting>
  <conditionalFormatting sqref="A67:F67">
    <cfRule type="expression" dxfId="331" priority="80">
      <formula>IF($G$44&gt;0, 1, 0)</formula>
    </cfRule>
    <cfRule type="expression" priority="79" stopIfTrue="1">
      <formula>IF($G$67=TRUE, 1, 0)</formula>
    </cfRule>
  </conditionalFormatting>
  <conditionalFormatting sqref="A69:F69">
    <cfRule type="expression" dxfId="330" priority="76">
      <formula>IF($G$44&gt;0, 1, 0)</formula>
    </cfRule>
    <cfRule type="expression" priority="75" stopIfTrue="1">
      <formula>IF($G$69=TRUE, 1, 0)</formula>
    </cfRule>
  </conditionalFormatting>
  <conditionalFormatting sqref="A71:F71">
    <cfRule type="expression" priority="36" stopIfTrue="1">
      <formula>IF($G$71=TRUE, 1, 0)</formula>
    </cfRule>
    <cfRule type="expression" dxfId="329" priority="37">
      <formula>IF($G$44&gt;0, 1, 0)</formula>
    </cfRule>
  </conditionalFormatting>
  <conditionalFormatting sqref="A73:F74">
    <cfRule type="expression" dxfId="328" priority="72">
      <formula>IF($G$44&gt;0, 1, 0)</formula>
    </cfRule>
    <cfRule type="expression" dxfId="327" priority="71" stopIfTrue="1">
      <formula>IF($G$73=TRUE, 1, 0)</formula>
    </cfRule>
  </conditionalFormatting>
  <conditionalFormatting sqref="A103:H103">
    <cfRule type="expression" dxfId="326" priority="18">
      <formula>IF(AND($G$73=TRUE, $G$44&gt;0), 1, 0)</formula>
    </cfRule>
    <cfRule type="expression" dxfId="325" priority="5" stopIfTrue="1">
      <formula>IF(AND($I$104=TRUE, $G$73=TRUE, $G$42&gt;0), 1, 0)</formula>
    </cfRule>
    <cfRule type="expression" priority="17" stopIfTrue="1">
      <formula>IF(AND($G$73=TRUE, $I$103=TRUE), 1, 0)</formula>
    </cfRule>
  </conditionalFormatting>
  <conditionalFormatting sqref="A104:H104">
    <cfRule type="expression" dxfId="324" priority="24">
      <formula>IF($G$42=0, 1, 0)</formula>
    </cfRule>
    <cfRule type="expression" dxfId="323" priority="8" stopIfTrue="1">
      <formula>IF(AND($G$42&gt;0, $G$73=TRUE, $I$103=TRUE), 1, 0)</formula>
    </cfRule>
    <cfRule type="expression" priority="22" stopIfTrue="1">
      <formula>IF(AND($G$42&gt;0, $I$104=TRUE), 1, 0)</formula>
    </cfRule>
    <cfRule type="expression" dxfId="322" priority="23">
      <formula>IF(AND($G$42&gt;0, $G$73=TRUE), 1, 0)</formula>
    </cfRule>
  </conditionalFormatting>
  <conditionalFormatting sqref="A109:H109">
    <cfRule type="expression" dxfId="321" priority="13">
      <formula>IF(AND($I$103=TRUE, #REF!=TRUE, $G$73=TRUE, $G$44&gt;0), 1, 0)</formula>
    </cfRule>
    <cfRule type="expression" dxfId="320" priority="3" stopIfTrue="1">
      <formula>IF(AND($I$104=TRUE, $G$73=TRUE, $G$42&gt;0), 1, 0)</formula>
    </cfRule>
    <cfRule type="expression" priority="12" stopIfTrue="1">
      <formula>IF($I$109=TRUE, 1, 0)</formula>
    </cfRule>
  </conditionalFormatting>
  <conditionalFormatting sqref="B52:C52">
    <cfRule type="expression" dxfId="319" priority="108">
      <formula>IF($B52=TRUE, 1, 0)</formula>
    </cfRule>
    <cfRule type="expression" dxfId="318" priority="109">
      <formula>IF($B52=FALSE, 1, 0)</formula>
    </cfRule>
  </conditionalFormatting>
  <conditionalFormatting sqref="D52:E52">
    <cfRule type="expression" priority="115" stopIfTrue="1">
      <formula>IF($B$52=TRUE, 1, 0)</formula>
    </cfRule>
    <cfRule type="expression" dxfId="317" priority="116">
      <formula>IF($B$52=FALSE, 1, 0)</formula>
    </cfRule>
  </conditionalFormatting>
  <conditionalFormatting sqref="E47:F47">
    <cfRule type="expression" dxfId="316" priority="34">
      <formula>IF(ISBLANK(SecConsult), 1,0)</formula>
    </cfRule>
  </conditionalFormatting>
  <conditionalFormatting sqref="G8:H29 G33:H39 G42">
    <cfRule type="expression" dxfId="314" priority="117" stopIfTrue="1">
      <formula>IF(SUM(F8-G8)&lt;0, 1, 0)</formula>
    </cfRule>
    <cfRule type="expression" priority="118" stopIfTrue="1">
      <formula>NOT(ISBLANK($G8))</formula>
    </cfRule>
  </conditionalFormatting>
  <conditionalFormatting sqref="G54:H59">
    <cfRule type="expression" dxfId="313" priority="101">
      <formula>IF($G$44&gt;0, 1, 0)</formula>
    </cfRule>
    <cfRule type="expression" dxfId="312" priority="100" stopIfTrue="1">
      <formula>IF($G54=TRUE, 1, 0)</formula>
    </cfRule>
  </conditionalFormatting>
  <conditionalFormatting sqref="G60:H60">
    <cfRule type="expression" dxfId="310" priority="94" stopIfTrue="1">
      <formula>IF($G$60=TRUE, 1, 0)</formula>
    </cfRule>
    <cfRule type="expression" dxfId="309" priority="95">
      <formula>IF($G$40&gt;0, 1, 0)</formula>
    </cfRule>
  </conditionalFormatting>
  <conditionalFormatting sqref="G61:H61">
    <cfRule type="expression" dxfId="308" priority="91" stopIfTrue="1">
      <formula>IF($G$61=TRUE, 1, 0)</formula>
    </cfRule>
    <cfRule type="expression" dxfId="307" priority="92">
      <formula>IF($G$42&gt;0, 1, 0)</formula>
    </cfRule>
  </conditionalFormatting>
  <conditionalFormatting sqref="G62:H63">
    <cfRule type="expression" dxfId="306" priority="97" stopIfTrue="1">
      <formula>IF($G62=TRUE, 1, 0)</formula>
    </cfRule>
    <cfRule type="expression" dxfId="305" priority="98">
      <formula>IF($B$52=TRUE, 1, 0)</formula>
    </cfRule>
  </conditionalFormatting>
  <conditionalFormatting sqref="G67:H67">
    <cfRule type="expression" dxfId="304" priority="77" stopIfTrue="1">
      <formula>IF($G$67=TRUE, 1, 0)</formula>
    </cfRule>
    <cfRule type="expression" dxfId="303" priority="78">
      <formula>IF($G$44&gt;0, 1, 0)</formula>
    </cfRule>
  </conditionalFormatting>
  <conditionalFormatting sqref="G69:H69">
    <cfRule type="expression" dxfId="302" priority="73" stopIfTrue="1">
      <formula>IF($G$69=TRUE, 1, 0)</formula>
    </cfRule>
    <cfRule type="expression" dxfId="301" priority="74">
      <formula>IF($G$44&gt;0, 1, 0)</formula>
    </cfRule>
  </conditionalFormatting>
  <conditionalFormatting sqref="G71:H71">
    <cfRule type="expression" dxfId="300" priority="38" stopIfTrue="1">
      <formula>IF($G71=TRUE, 1, 0)</formula>
    </cfRule>
    <cfRule type="expression" dxfId="299" priority="39">
      <formula>IF($G44&gt;0, 1, 0)</formula>
    </cfRule>
  </conditionalFormatting>
  <conditionalFormatting sqref="G73:H74">
    <cfRule type="expression" dxfId="298" priority="70">
      <formula>IF($G$44&gt;0, 1, 0)</formula>
    </cfRule>
    <cfRule type="expression" dxfId="297" priority="69" stopIfTrue="1">
      <formula>IF($G$73=TRUE, 1, 0)</formula>
    </cfRule>
  </conditionalFormatting>
  <conditionalFormatting sqref="I54:I59">
    <cfRule type="expression" dxfId="296" priority="81" stopIfTrue="1">
      <formula>IF($I54=TRUE, 1, 0)</formula>
    </cfRule>
    <cfRule type="expression" dxfId="295" priority="82">
      <formula>IF(AND($G$44&gt;0, $G54=TRUE), 1, 0)</formula>
    </cfRule>
  </conditionalFormatting>
  <conditionalFormatting sqref="I60">
    <cfRule type="expression" dxfId="294" priority="89" stopIfTrue="1">
      <formula>IF($I$60=TRUE, 1, 0)</formula>
    </cfRule>
    <cfRule type="expression" dxfId="293" priority="90">
      <formula>IF(AND($G$40&gt;0, $G$60=TRUE), 1, 0)</formula>
    </cfRule>
  </conditionalFormatting>
  <conditionalFormatting sqref="I61">
    <cfRule type="expression" dxfId="292" priority="87" stopIfTrue="1">
      <formula>IF($I$61=TRUE, 1, 0)</formula>
    </cfRule>
    <cfRule type="expression" dxfId="291" priority="88">
      <formula>IF(AND($G$42&gt;0, $G$61=TRUE), 1, 0)</formula>
    </cfRule>
  </conditionalFormatting>
  <conditionalFormatting sqref="I62">
    <cfRule type="expression" dxfId="290" priority="85" stopIfTrue="1">
      <formula>IF($I$62=TRUE, 1, 0)</formula>
    </cfRule>
    <cfRule type="expression" dxfId="289" priority="86">
      <formula>IF(AND($B$52=TRUE, $G$62=TRUE), 1, 0)</formula>
    </cfRule>
  </conditionalFormatting>
  <conditionalFormatting sqref="I63">
    <cfRule type="expression" dxfId="288" priority="83" stopIfTrue="1">
      <formula>IF($I$63=TRUE, 1, 0)</formula>
    </cfRule>
    <cfRule type="expression" dxfId="287" priority="84">
      <formula>IF(AND($B$52=TRUE, $G$63=TRUE), 1, 0)</formula>
    </cfRule>
  </conditionalFormatting>
  <conditionalFormatting sqref="I97">
    <cfRule type="expression" dxfId="286" priority="2">
      <formula>IF(AND($G$73=TRUE, $I$97=FALSE), 1, 0)</formula>
    </cfRule>
    <cfRule type="expression" priority="1" stopIfTrue="1">
      <formula>IF($I$97=TRUE, 1, 0)</formula>
    </cfRule>
  </conditionalFormatting>
  <conditionalFormatting sqref="I103">
    <cfRule type="expression" dxfId="285" priority="16">
      <formula>IF(OR($G$73=FALSE, $G$44=0), 1, 0)</formula>
    </cfRule>
    <cfRule type="expression" dxfId="284" priority="15">
      <formula>IF(AND($G$73=TRUE, $G$44&gt;0), 1, 0)</formula>
    </cfRule>
    <cfRule type="expression" dxfId="283" priority="14" stopIfTrue="1">
      <formula>IF($I$103=TRUE, 1, 0)</formula>
    </cfRule>
    <cfRule type="expression" dxfId="282" priority="6" stopIfTrue="1">
      <formula>IF(AND($I$104=TRUE, $G$73=TRUE, $G$42&gt;0), 1, 0)</formula>
    </cfRule>
  </conditionalFormatting>
  <conditionalFormatting sqref="I104">
    <cfRule type="expression" dxfId="281" priority="20">
      <formula>IF(AND($G$42&gt;0, $G$73=TRUE), 1, 0)</formula>
    </cfRule>
    <cfRule type="expression" dxfId="280" priority="19" stopIfTrue="1">
      <formula>IF($I$104=TRUE, 1, 0)</formula>
    </cfRule>
    <cfRule type="expression" dxfId="279" priority="7" stopIfTrue="1">
      <formula>IF(AND($G$42&gt;0, $G$73=TRUE, $I$103=TRUE), 1, 0)</formula>
    </cfRule>
    <cfRule type="expression" dxfId="278" priority="21">
      <formula>IF($G$42=0, 1, 0)</formula>
    </cfRule>
  </conditionalFormatting>
  <conditionalFormatting sqref="I109">
    <cfRule type="expression" dxfId="277" priority="11">
      <formula>IF(OR($I$103=FALSE, #REF!=FALSE, $G$73=FALSE, $G$44=0), 1, 0)</formula>
    </cfRule>
    <cfRule type="expression" dxfId="276" priority="10">
      <formula>IF(AND($I$103=TRUE, #REF!=TRUE, $G$44&gt;0, $G$73=TRUE), 1, 0)</formula>
    </cfRule>
    <cfRule type="expression" dxfId="275" priority="9" stopIfTrue="1">
      <formula>IF($I$109=TRUE, 1,0)</formula>
    </cfRule>
    <cfRule type="expression" dxfId="274" priority="4" stopIfTrue="1">
      <formula>IF(AND($I$104=TRUE, $G$73=TRUE, $G$42&gt;0), 1, 0)</formula>
    </cfRule>
  </conditionalFormatting>
  <conditionalFormatting sqref="J8:J29 J33:J39 J42">
    <cfRule type="expression" dxfId="273" priority="35" stopIfTrue="1">
      <formula>IF($J8&gt;$G8, 1, 0)</formula>
    </cfRule>
    <cfRule type="expression" priority="122" stopIfTrue="1">
      <formula>NOT(ISBLANK($J8))</formula>
    </cfRule>
    <cfRule type="expression" dxfId="272" priority="123">
      <formula>IF(AND(NOT(ISBLANK($G8)), $G8&lt;&gt;0), 1, 0)</formula>
    </cfRule>
  </conditionalFormatting>
  <dataValidations count="4">
    <dataValidation type="decimal" errorStyle="information" allowBlank="1" showInputMessage="1" showErrorMessage="1" errorTitle="Incorrect Input" error="Please enter a number." sqref="J8:J29 J33:J39 J42 G42:H42 G33:H39 G8:H29" xr:uid="{00000000-0002-0000-0500-000001000000}">
      <formula1>0</formula1>
      <formula2>100000000</formula2>
    </dataValidation>
    <dataValidation type="list" allowBlank="1" showInputMessage="1" showErrorMessage="1" sqref="A57:F57" xr:uid="{00000000-0002-0000-0500-000002000000}">
      <formula1>Invoice_Types</formula1>
    </dataValidation>
    <dataValidation type="list" allowBlank="1" showInputMessage="1" showErrorMessage="1" sqref="A63:F63" xr:uid="{00000000-0002-0000-0500-000003000000}">
      <formula1>Completion_Docs</formula1>
    </dataValidation>
    <dataValidation type="date" errorStyle="information" allowBlank="1" showInputMessage="1" showErrorMessage="1" errorTitle="Incorrect Input" error="Please enter a date only." sqref="E102" xr:uid="{8C8668CC-416B-4BF7-A8AE-F70756A01FEC}">
      <formula1>42736</formula1>
      <formula2>73415</formula2>
    </dataValidation>
  </dataValidations>
  <pageMargins left="0.7" right="0.7" top="0.75" bottom="0.75" header="0.3" footer="0.3"/>
  <pageSetup paperSize="9" orientation="portrait" r:id="rId1"/>
  <headerFooter>
    <oddHeader>&amp;L&amp;"Gadugi,Regular"&amp;9Claim 1&amp;R&amp;"Gadugi,Italic"&amp;9TES Forms
TES 2 Disbursement Application</oddHeader>
    <oddFooter>&amp;L&amp;"Gadugi,Regular"&amp;8v1.5</oddFooter>
    <firstHeader xml:space="preserve">&amp;L&amp;"Gadugi,Regular"&amp;9Claim 1&amp;R&amp;"Gadugi,Italic"&amp;9TES Forms
TES 2 Disbursement Application&amp;"Gadugi,Regular"
</firstHeader>
    <firstFooter>&amp;L&amp;"Gadugi,Regular"&amp;8v1.0</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xdr:col>
                    <xdr:colOff>133350</xdr:colOff>
                    <xdr:row>51</xdr:row>
                    <xdr:rowOff>0</xdr:rowOff>
                  </from>
                  <to>
                    <xdr:col>2</xdr:col>
                    <xdr:colOff>133350</xdr:colOff>
                    <xdr:row>52</xdr:row>
                    <xdr:rowOff>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6</xdr:col>
                    <xdr:colOff>266700</xdr:colOff>
                    <xdr:row>52</xdr:row>
                    <xdr:rowOff>523875</xdr:rowOff>
                  </from>
                  <to>
                    <xdr:col>6</xdr:col>
                    <xdr:colOff>495300</xdr:colOff>
                    <xdr:row>54</xdr:row>
                    <xdr:rowOff>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6</xdr:col>
                    <xdr:colOff>266700</xdr:colOff>
                    <xdr:row>53</xdr:row>
                    <xdr:rowOff>171450</xdr:rowOff>
                  </from>
                  <to>
                    <xdr:col>6</xdr:col>
                    <xdr:colOff>504825</xdr:colOff>
                    <xdr:row>55</xdr:row>
                    <xdr:rowOff>19050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6</xdr:col>
                    <xdr:colOff>266700</xdr:colOff>
                    <xdr:row>54</xdr:row>
                    <xdr:rowOff>171450</xdr:rowOff>
                  </from>
                  <to>
                    <xdr:col>6</xdr:col>
                    <xdr:colOff>495300</xdr:colOff>
                    <xdr:row>56</xdr:row>
                    <xdr:rowOff>9525</xdr:rowOff>
                  </to>
                </anchor>
              </controlPr>
            </control>
          </mc:Choice>
        </mc:AlternateContent>
        <mc:AlternateContent xmlns:mc="http://schemas.openxmlformats.org/markup-compatibility/2006">
          <mc:Choice Requires="x14">
            <control shapeId="8199" r:id="rId8" name="Check Box 7">
              <controlPr defaultSize="0" autoFill="0" autoLine="0" autoPict="0">
                <anchor moveWithCells="1">
                  <from>
                    <xdr:col>6</xdr:col>
                    <xdr:colOff>266700</xdr:colOff>
                    <xdr:row>55</xdr:row>
                    <xdr:rowOff>180975</xdr:rowOff>
                  </from>
                  <to>
                    <xdr:col>6</xdr:col>
                    <xdr:colOff>485775</xdr:colOff>
                    <xdr:row>57</xdr:row>
                    <xdr:rowOff>9525</xdr:rowOff>
                  </to>
                </anchor>
              </controlPr>
            </control>
          </mc:Choice>
        </mc:AlternateContent>
        <mc:AlternateContent xmlns:mc="http://schemas.openxmlformats.org/markup-compatibility/2006">
          <mc:Choice Requires="x14">
            <control shapeId="8200" r:id="rId9" name="Check Box 8">
              <controlPr defaultSize="0" autoFill="0" autoLine="0" autoPict="0">
                <anchor moveWithCells="1">
                  <from>
                    <xdr:col>6</xdr:col>
                    <xdr:colOff>266700</xdr:colOff>
                    <xdr:row>57</xdr:row>
                    <xdr:rowOff>0</xdr:rowOff>
                  </from>
                  <to>
                    <xdr:col>6</xdr:col>
                    <xdr:colOff>466725</xdr:colOff>
                    <xdr:row>58</xdr:row>
                    <xdr:rowOff>0</xdr:rowOff>
                  </to>
                </anchor>
              </controlPr>
            </control>
          </mc:Choice>
        </mc:AlternateContent>
        <mc:AlternateContent xmlns:mc="http://schemas.openxmlformats.org/markup-compatibility/2006">
          <mc:Choice Requires="x14">
            <control shapeId="8201" r:id="rId10" name="Check Box 9">
              <controlPr defaultSize="0" autoFill="0" autoLine="0" autoPict="0">
                <anchor moveWithCells="1">
                  <from>
                    <xdr:col>6</xdr:col>
                    <xdr:colOff>266700</xdr:colOff>
                    <xdr:row>57</xdr:row>
                    <xdr:rowOff>180975</xdr:rowOff>
                  </from>
                  <to>
                    <xdr:col>6</xdr:col>
                    <xdr:colOff>495300</xdr:colOff>
                    <xdr:row>59</xdr:row>
                    <xdr:rowOff>0</xdr:rowOff>
                  </to>
                </anchor>
              </controlPr>
            </control>
          </mc:Choice>
        </mc:AlternateContent>
        <mc:AlternateContent xmlns:mc="http://schemas.openxmlformats.org/markup-compatibility/2006">
          <mc:Choice Requires="x14">
            <control shapeId="8202" r:id="rId11" name="Check Box 10">
              <controlPr defaultSize="0" autoFill="0" autoLine="0" autoPict="0">
                <anchor moveWithCells="1">
                  <from>
                    <xdr:col>6</xdr:col>
                    <xdr:colOff>257175</xdr:colOff>
                    <xdr:row>66</xdr:row>
                    <xdr:rowOff>180975</xdr:rowOff>
                  </from>
                  <to>
                    <xdr:col>6</xdr:col>
                    <xdr:colOff>485775</xdr:colOff>
                    <xdr:row>66</xdr:row>
                    <xdr:rowOff>381000</xdr:rowOff>
                  </to>
                </anchor>
              </controlPr>
            </control>
          </mc:Choice>
        </mc:AlternateContent>
        <mc:AlternateContent xmlns:mc="http://schemas.openxmlformats.org/markup-compatibility/2006">
          <mc:Choice Requires="x14">
            <control shapeId="8203" r:id="rId12" name="Check Box 11">
              <controlPr defaultSize="0" autoFill="0" autoLine="0" autoPict="0">
                <anchor moveWithCells="1">
                  <from>
                    <xdr:col>6</xdr:col>
                    <xdr:colOff>257175</xdr:colOff>
                    <xdr:row>68</xdr:row>
                    <xdr:rowOff>200025</xdr:rowOff>
                  </from>
                  <to>
                    <xdr:col>6</xdr:col>
                    <xdr:colOff>485775</xdr:colOff>
                    <xdr:row>68</xdr:row>
                    <xdr:rowOff>409575</xdr:rowOff>
                  </to>
                </anchor>
              </controlPr>
            </control>
          </mc:Choice>
        </mc:AlternateContent>
        <mc:AlternateContent xmlns:mc="http://schemas.openxmlformats.org/markup-compatibility/2006">
          <mc:Choice Requires="x14">
            <control shapeId="8204" r:id="rId13" name="Check Box 12">
              <controlPr defaultSize="0" autoFill="0" autoLine="0" autoPict="0">
                <anchor moveWithCells="1">
                  <from>
                    <xdr:col>6</xdr:col>
                    <xdr:colOff>266700</xdr:colOff>
                    <xdr:row>59</xdr:row>
                    <xdr:rowOff>0</xdr:rowOff>
                  </from>
                  <to>
                    <xdr:col>6</xdr:col>
                    <xdr:colOff>504825</xdr:colOff>
                    <xdr:row>60</xdr:row>
                    <xdr:rowOff>0</xdr:rowOff>
                  </to>
                </anchor>
              </controlPr>
            </control>
          </mc:Choice>
        </mc:AlternateContent>
        <mc:AlternateContent xmlns:mc="http://schemas.openxmlformats.org/markup-compatibility/2006">
          <mc:Choice Requires="x14">
            <control shapeId="8205" r:id="rId14" name="Check Box 13">
              <controlPr defaultSize="0" autoFill="0" autoLine="0" autoPict="0">
                <anchor moveWithCells="1">
                  <from>
                    <xdr:col>6</xdr:col>
                    <xdr:colOff>266700</xdr:colOff>
                    <xdr:row>60</xdr:row>
                    <xdr:rowOff>76200</xdr:rowOff>
                  </from>
                  <to>
                    <xdr:col>6</xdr:col>
                    <xdr:colOff>476250</xdr:colOff>
                    <xdr:row>60</xdr:row>
                    <xdr:rowOff>295275</xdr:rowOff>
                  </to>
                </anchor>
              </controlPr>
            </control>
          </mc:Choice>
        </mc:AlternateContent>
        <mc:AlternateContent xmlns:mc="http://schemas.openxmlformats.org/markup-compatibility/2006">
          <mc:Choice Requires="x14">
            <control shapeId="8206" r:id="rId15" name="Check Box 14">
              <controlPr defaultSize="0" autoFill="0" autoLine="0" autoPict="0">
                <anchor moveWithCells="1">
                  <from>
                    <xdr:col>6</xdr:col>
                    <xdr:colOff>266700</xdr:colOff>
                    <xdr:row>60</xdr:row>
                    <xdr:rowOff>371475</xdr:rowOff>
                  </from>
                  <to>
                    <xdr:col>6</xdr:col>
                    <xdr:colOff>495300</xdr:colOff>
                    <xdr:row>62</xdr:row>
                    <xdr:rowOff>0</xdr:rowOff>
                  </to>
                </anchor>
              </controlPr>
            </control>
          </mc:Choice>
        </mc:AlternateContent>
        <mc:AlternateContent xmlns:mc="http://schemas.openxmlformats.org/markup-compatibility/2006">
          <mc:Choice Requires="x14">
            <control shapeId="8207" r:id="rId16" name="Check Box 15">
              <controlPr defaultSize="0" autoFill="0" autoLine="0" autoPict="0">
                <anchor moveWithCells="1">
                  <from>
                    <xdr:col>6</xdr:col>
                    <xdr:colOff>266700</xdr:colOff>
                    <xdr:row>61</xdr:row>
                    <xdr:rowOff>180975</xdr:rowOff>
                  </from>
                  <to>
                    <xdr:col>6</xdr:col>
                    <xdr:colOff>495300</xdr:colOff>
                    <xdr:row>63</xdr:row>
                    <xdr:rowOff>9525</xdr:rowOff>
                  </to>
                </anchor>
              </controlPr>
            </control>
          </mc:Choice>
        </mc:AlternateContent>
        <mc:AlternateContent xmlns:mc="http://schemas.openxmlformats.org/markup-compatibility/2006">
          <mc:Choice Requires="x14">
            <control shapeId="8208" r:id="rId17" name="Check Box 16">
              <controlPr defaultSize="0" autoFill="0" autoLine="0" autoPict="0">
                <anchor moveWithCells="1">
                  <from>
                    <xdr:col>8</xdr:col>
                    <xdr:colOff>266700</xdr:colOff>
                    <xdr:row>52</xdr:row>
                    <xdr:rowOff>514350</xdr:rowOff>
                  </from>
                  <to>
                    <xdr:col>8</xdr:col>
                    <xdr:colOff>514350</xdr:colOff>
                    <xdr:row>54</xdr:row>
                    <xdr:rowOff>19050</xdr:rowOff>
                  </to>
                </anchor>
              </controlPr>
            </control>
          </mc:Choice>
        </mc:AlternateContent>
        <mc:AlternateContent xmlns:mc="http://schemas.openxmlformats.org/markup-compatibility/2006">
          <mc:Choice Requires="x14">
            <control shapeId="8209" r:id="rId18" name="Check Box 17">
              <controlPr defaultSize="0" autoFill="0" autoLine="0" autoPict="0">
                <anchor moveWithCells="1">
                  <from>
                    <xdr:col>8</xdr:col>
                    <xdr:colOff>266700</xdr:colOff>
                    <xdr:row>54</xdr:row>
                    <xdr:rowOff>0</xdr:rowOff>
                  </from>
                  <to>
                    <xdr:col>8</xdr:col>
                    <xdr:colOff>466725</xdr:colOff>
                    <xdr:row>55</xdr:row>
                    <xdr:rowOff>19050</xdr:rowOff>
                  </to>
                </anchor>
              </controlPr>
            </control>
          </mc:Choice>
        </mc:AlternateContent>
        <mc:AlternateContent xmlns:mc="http://schemas.openxmlformats.org/markup-compatibility/2006">
          <mc:Choice Requires="x14">
            <control shapeId="8210" r:id="rId19" name="Check Box 18">
              <controlPr defaultSize="0" autoFill="0" autoLine="0" autoPict="0">
                <anchor moveWithCells="1">
                  <from>
                    <xdr:col>8</xdr:col>
                    <xdr:colOff>266700</xdr:colOff>
                    <xdr:row>54</xdr:row>
                    <xdr:rowOff>180975</xdr:rowOff>
                  </from>
                  <to>
                    <xdr:col>8</xdr:col>
                    <xdr:colOff>466725</xdr:colOff>
                    <xdr:row>56</xdr:row>
                    <xdr:rowOff>0</xdr:rowOff>
                  </to>
                </anchor>
              </controlPr>
            </control>
          </mc:Choice>
        </mc:AlternateContent>
        <mc:AlternateContent xmlns:mc="http://schemas.openxmlformats.org/markup-compatibility/2006">
          <mc:Choice Requires="x14">
            <control shapeId="8211" r:id="rId20" name="Check Box 19">
              <controlPr defaultSize="0" autoFill="0" autoLine="0" autoPict="0">
                <anchor moveWithCells="1">
                  <from>
                    <xdr:col>8</xdr:col>
                    <xdr:colOff>266700</xdr:colOff>
                    <xdr:row>55</xdr:row>
                    <xdr:rowOff>180975</xdr:rowOff>
                  </from>
                  <to>
                    <xdr:col>8</xdr:col>
                    <xdr:colOff>485775</xdr:colOff>
                    <xdr:row>57</xdr:row>
                    <xdr:rowOff>9525</xdr:rowOff>
                  </to>
                </anchor>
              </controlPr>
            </control>
          </mc:Choice>
        </mc:AlternateContent>
        <mc:AlternateContent xmlns:mc="http://schemas.openxmlformats.org/markup-compatibility/2006">
          <mc:Choice Requires="x14">
            <control shapeId="8212" r:id="rId21" name="Check Box 20">
              <controlPr defaultSize="0" autoFill="0" autoLine="0" autoPict="0">
                <anchor moveWithCells="1">
                  <from>
                    <xdr:col>8</xdr:col>
                    <xdr:colOff>266700</xdr:colOff>
                    <xdr:row>56</xdr:row>
                    <xdr:rowOff>180975</xdr:rowOff>
                  </from>
                  <to>
                    <xdr:col>8</xdr:col>
                    <xdr:colOff>495300</xdr:colOff>
                    <xdr:row>58</xdr:row>
                    <xdr:rowOff>9525</xdr:rowOff>
                  </to>
                </anchor>
              </controlPr>
            </control>
          </mc:Choice>
        </mc:AlternateContent>
        <mc:AlternateContent xmlns:mc="http://schemas.openxmlformats.org/markup-compatibility/2006">
          <mc:Choice Requires="x14">
            <control shapeId="8213" r:id="rId22" name="Check Box 21">
              <controlPr defaultSize="0" autoFill="0" autoLine="0" autoPict="0">
                <anchor moveWithCells="1">
                  <from>
                    <xdr:col>8</xdr:col>
                    <xdr:colOff>266700</xdr:colOff>
                    <xdr:row>57</xdr:row>
                    <xdr:rowOff>180975</xdr:rowOff>
                  </from>
                  <to>
                    <xdr:col>8</xdr:col>
                    <xdr:colOff>476250</xdr:colOff>
                    <xdr:row>59</xdr:row>
                    <xdr:rowOff>9525</xdr:rowOff>
                  </to>
                </anchor>
              </controlPr>
            </control>
          </mc:Choice>
        </mc:AlternateContent>
        <mc:AlternateContent xmlns:mc="http://schemas.openxmlformats.org/markup-compatibility/2006">
          <mc:Choice Requires="x14">
            <control shapeId="8214" r:id="rId23" name="Check Box 22">
              <controlPr defaultSize="0" autoFill="0" autoLine="0" autoPict="0">
                <anchor moveWithCells="1">
                  <from>
                    <xdr:col>8</xdr:col>
                    <xdr:colOff>266700</xdr:colOff>
                    <xdr:row>58</xdr:row>
                    <xdr:rowOff>171450</xdr:rowOff>
                  </from>
                  <to>
                    <xdr:col>8</xdr:col>
                    <xdr:colOff>495300</xdr:colOff>
                    <xdr:row>60</xdr:row>
                    <xdr:rowOff>19050</xdr:rowOff>
                  </to>
                </anchor>
              </controlPr>
            </control>
          </mc:Choice>
        </mc:AlternateContent>
        <mc:AlternateContent xmlns:mc="http://schemas.openxmlformats.org/markup-compatibility/2006">
          <mc:Choice Requires="x14">
            <control shapeId="8215" r:id="rId24" name="Check Box 23">
              <controlPr defaultSize="0" autoFill="0" autoLine="0" autoPict="0">
                <anchor moveWithCells="1">
                  <from>
                    <xdr:col>8</xdr:col>
                    <xdr:colOff>266700</xdr:colOff>
                    <xdr:row>60</xdr:row>
                    <xdr:rowOff>95250</xdr:rowOff>
                  </from>
                  <to>
                    <xdr:col>8</xdr:col>
                    <xdr:colOff>457200</xdr:colOff>
                    <xdr:row>60</xdr:row>
                    <xdr:rowOff>285750</xdr:rowOff>
                  </to>
                </anchor>
              </controlPr>
            </control>
          </mc:Choice>
        </mc:AlternateContent>
        <mc:AlternateContent xmlns:mc="http://schemas.openxmlformats.org/markup-compatibility/2006">
          <mc:Choice Requires="x14">
            <control shapeId="8216" r:id="rId25" name="Check Box 24">
              <controlPr defaultSize="0" autoFill="0" autoLine="0" autoPict="0">
                <anchor moveWithCells="1">
                  <from>
                    <xdr:col>8</xdr:col>
                    <xdr:colOff>266700</xdr:colOff>
                    <xdr:row>60</xdr:row>
                    <xdr:rowOff>371475</xdr:rowOff>
                  </from>
                  <to>
                    <xdr:col>8</xdr:col>
                    <xdr:colOff>495300</xdr:colOff>
                    <xdr:row>62</xdr:row>
                    <xdr:rowOff>0</xdr:rowOff>
                  </to>
                </anchor>
              </controlPr>
            </control>
          </mc:Choice>
        </mc:AlternateContent>
        <mc:AlternateContent xmlns:mc="http://schemas.openxmlformats.org/markup-compatibility/2006">
          <mc:Choice Requires="x14">
            <control shapeId="8217" r:id="rId26" name="Check Box 25">
              <controlPr defaultSize="0" autoFill="0" autoLine="0" autoPict="0">
                <anchor moveWithCells="1">
                  <from>
                    <xdr:col>8</xdr:col>
                    <xdr:colOff>266700</xdr:colOff>
                    <xdr:row>61</xdr:row>
                    <xdr:rowOff>180975</xdr:rowOff>
                  </from>
                  <to>
                    <xdr:col>8</xdr:col>
                    <xdr:colOff>476250</xdr:colOff>
                    <xdr:row>63</xdr:row>
                    <xdr:rowOff>0</xdr:rowOff>
                  </to>
                </anchor>
              </controlPr>
            </control>
          </mc:Choice>
        </mc:AlternateContent>
        <mc:AlternateContent xmlns:mc="http://schemas.openxmlformats.org/markup-compatibility/2006">
          <mc:Choice Requires="x14">
            <control shapeId="8218" r:id="rId27" name="Check Box 26">
              <controlPr defaultSize="0" autoFill="0" autoLine="0" autoPict="0">
                <anchor moveWithCells="1">
                  <from>
                    <xdr:col>6</xdr:col>
                    <xdr:colOff>257175</xdr:colOff>
                    <xdr:row>72</xdr:row>
                    <xdr:rowOff>95250</xdr:rowOff>
                  </from>
                  <to>
                    <xdr:col>6</xdr:col>
                    <xdr:colOff>476250</xdr:colOff>
                    <xdr:row>73</xdr:row>
                    <xdr:rowOff>114300</xdr:rowOff>
                  </to>
                </anchor>
              </controlPr>
            </control>
          </mc:Choice>
        </mc:AlternateContent>
        <mc:AlternateContent xmlns:mc="http://schemas.openxmlformats.org/markup-compatibility/2006">
          <mc:Choice Requires="x14">
            <control shapeId="8223" r:id="rId28" name="Check Box 31">
              <controlPr defaultSize="0" autoFill="0" autoLine="0" autoPict="0">
                <anchor moveWithCells="1">
                  <from>
                    <xdr:col>6</xdr:col>
                    <xdr:colOff>266700</xdr:colOff>
                    <xdr:row>70</xdr:row>
                    <xdr:rowOff>171450</xdr:rowOff>
                  </from>
                  <to>
                    <xdr:col>6</xdr:col>
                    <xdr:colOff>485775</xdr:colOff>
                    <xdr:row>70</xdr:row>
                    <xdr:rowOff>390525</xdr:rowOff>
                  </to>
                </anchor>
              </controlPr>
            </control>
          </mc:Choice>
        </mc:AlternateContent>
        <mc:AlternateContent xmlns:mc="http://schemas.openxmlformats.org/markup-compatibility/2006">
          <mc:Choice Requires="x14">
            <control shapeId="8227" r:id="rId29" name="Check Box 35">
              <controlPr defaultSize="0" autoFill="0" autoLine="0" autoPict="0">
                <anchor moveWithCells="1">
                  <from>
                    <xdr:col>8</xdr:col>
                    <xdr:colOff>228600</xdr:colOff>
                    <xdr:row>102</xdr:row>
                    <xdr:rowOff>152400</xdr:rowOff>
                  </from>
                  <to>
                    <xdr:col>8</xdr:col>
                    <xdr:colOff>476250</xdr:colOff>
                    <xdr:row>103</xdr:row>
                    <xdr:rowOff>9525</xdr:rowOff>
                  </to>
                </anchor>
              </controlPr>
            </control>
          </mc:Choice>
        </mc:AlternateContent>
        <mc:AlternateContent xmlns:mc="http://schemas.openxmlformats.org/markup-compatibility/2006">
          <mc:Choice Requires="x14">
            <control shapeId="8228" r:id="rId30" name="Check Box 36">
              <controlPr defaultSize="0" autoFill="0" autoLine="0" autoPict="0">
                <anchor moveWithCells="1">
                  <from>
                    <xdr:col>8</xdr:col>
                    <xdr:colOff>238125</xdr:colOff>
                    <xdr:row>97</xdr:row>
                    <xdr:rowOff>123825</xdr:rowOff>
                  </from>
                  <to>
                    <xdr:col>8</xdr:col>
                    <xdr:colOff>447675</xdr:colOff>
                    <xdr:row>97</xdr:row>
                    <xdr:rowOff>381000</xdr:rowOff>
                  </to>
                </anchor>
              </controlPr>
            </control>
          </mc:Choice>
        </mc:AlternateContent>
        <mc:AlternateContent xmlns:mc="http://schemas.openxmlformats.org/markup-compatibility/2006">
          <mc:Choice Requires="x14">
            <control shapeId="8229" r:id="rId31" name="Check Box 37">
              <controlPr defaultSize="0" autoFill="0" autoLine="0" autoPict="0">
                <anchor moveWithCells="1">
                  <from>
                    <xdr:col>8</xdr:col>
                    <xdr:colOff>238125</xdr:colOff>
                    <xdr:row>98</xdr:row>
                    <xdr:rowOff>123825</xdr:rowOff>
                  </from>
                  <to>
                    <xdr:col>8</xdr:col>
                    <xdr:colOff>447675</xdr:colOff>
                    <xdr:row>98</xdr:row>
                    <xdr:rowOff>323850</xdr:rowOff>
                  </to>
                </anchor>
              </controlPr>
            </control>
          </mc:Choice>
        </mc:AlternateContent>
        <mc:AlternateContent xmlns:mc="http://schemas.openxmlformats.org/markup-compatibility/2006">
          <mc:Choice Requires="x14">
            <control shapeId="8231" r:id="rId32" name="Check Box 39">
              <controlPr defaultSize="0" autoFill="0" autoLine="0" autoPict="0">
                <anchor moveWithCells="1">
                  <from>
                    <xdr:col>8</xdr:col>
                    <xdr:colOff>238125</xdr:colOff>
                    <xdr:row>95</xdr:row>
                    <xdr:rowOff>171450</xdr:rowOff>
                  </from>
                  <to>
                    <xdr:col>8</xdr:col>
                    <xdr:colOff>542925</xdr:colOff>
                    <xdr:row>97</xdr:row>
                    <xdr:rowOff>9525</xdr:rowOff>
                  </to>
                </anchor>
              </controlPr>
            </control>
          </mc:Choice>
        </mc:AlternateContent>
        <mc:AlternateContent xmlns:mc="http://schemas.openxmlformats.org/markup-compatibility/2006">
          <mc:Choice Requires="x14">
            <control shapeId="8232" r:id="rId33" name="Check Box 40">
              <controlPr defaultSize="0" autoFill="0" autoLine="0" autoPict="0">
                <anchor moveWithCells="1">
                  <from>
                    <xdr:col>8</xdr:col>
                    <xdr:colOff>228600</xdr:colOff>
                    <xdr:row>100</xdr:row>
                    <xdr:rowOff>180975</xdr:rowOff>
                  </from>
                  <to>
                    <xdr:col>8</xdr:col>
                    <xdr:colOff>485775</xdr:colOff>
                    <xdr:row>102</xdr:row>
                    <xdr:rowOff>19050</xdr:rowOff>
                  </to>
                </anchor>
              </controlPr>
            </control>
          </mc:Choice>
        </mc:AlternateContent>
        <mc:AlternateContent xmlns:mc="http://schemas.openxmlformats.org/markup-compatibility/2006">
          <mc:Choice Requires="x14">
            <control shapeId="8233" r:id="rId34" name="Check Box 41">
              <controlPr defaultSize="0" autoFill="0" autoLine="0" autoPict="0">
                <anchor moveWithCells="1">
                  <from>
                    <xdr:col>8</xdr:col>
                    <xdr:colOff>266700</xdr:colOff>
                    <xdr:row>107</xdr:row>
                    <xdr:rowOff>180975</xdr:rowOff>
                  </from>
                  <to>
                    <xdr:col>8</xdr:col>
                    <xdr:colOff>571500</xdr:colOff>
                    <xdr:row>108</xdr:row>
                    <xdr:rowOff>209550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2" id="{6C7FE1B3-C1F7-4FE7-BD75-C3C84AD31F5E}">
            <xm:f>IF('Project Particulars'!$G$19&lt;&gt;"Project Architect", 1, 0)</xm:f>
            <x14:dxf>
              <fill>
                <patternFill patternType="none">
                  <bgColor auto="1"/>
                </patternFill>
              </fill>
            </x14:dxf>
          </x14:cfRule>
          <xm:sqref>A59:F59</xm:sqref>
        </x14:conditionalFormatting>
        <x14:conditionalFormatting xmlns:xm="http://schemas.microsoft.com/office/excel/2006/main">
          <x14:cfRule type="expression" priority="119" id="{024EC687-9FED-4A22-B8FA-775968B2A79E}">
            <xm:f>NOT(ISBLANK('TES 1 - Funding Approval'!$F9))</xm:f>
            <x14:dxf>
              <fill>
                <patternFill>
                  <bgColor theme="3" tint="0.79998168889431442"/>
                </patternFill>
              </fill>
            </x14:dxf>
          </x14:cfRule>
          <xm:sqref>G8:H29 G33:H39 G42</xm:sqref>
        </x14:conditionalFormatting>
        <x14:conditionalFormatting xmlns:xm="http://schemas.microsoft.com/office/excel/2006/main">
          <x14:cfRule type="expression" priority="31" id="{EF45418C-1AD5-4355-97F4-3D226E728390}">
            <xm:f>IF('Project Particulars'!$G$19:$H$19&lt;&gt;"Project Architect", 1, 0)</xm:f>
            <x14:dxf>
              <font>
                <color theme="0"/>
              </font>
              <fill>
                <patternFill patternType="none">
                  <bgColor auto="1"/>
                </patternFill>
              </fill>
            </x14:dxf>
          </x14:cfRule>
          <xm:sqref>G59:H59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'Reference Sheet'!$A$68:$A$69</xm:f>
          </x14:formula1>
          <xm:sqref>A54:F54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J121"/>
  <sheetViews>
    <sheetView view="pageLayout" topLeftCell="A95" zoomScaleNormal="100" workbookViewId="0">
      <selection activeCell="E117" sqref="E117"/>
    </sheetView>
  </sheetViews>
  <sheetFormatPr defaultRowHeight="15" x14ac:dyDescent="0.25"/>
  <cols>
    <col min="1" max="1" width="12" customWidth="1"/>
    <col min="2" max="2" width="3.140625" customWidth="1"/>
    <col min="3" max="3" width="3.42578125" customWidth="1"/>
    <col min="4" max="4" width="14.42578125" customWidth="1"/>
    <col min="5" max="5" width="10.28515625" customWidth="1"/>
    <col min="6" max="6" width="10.5703125" customWidth="1"/>
    <col min="7" max="7" width="7.28515625" customWidth="1"/>
    <col min="8" max="8" width="3" customWidth="1"/>
    <col min="9" max="9" width="10.42578125" customWidth="1"/>
    <col min="10" max="10" width="12" customWidth="1"/>
  </cols>
  <sheetData>
    <row r="1" spans="1:10" ht="18" x14ac:dyDescent="0.25">
      <c r="A1" s="40" t="s">
        <v>185</v>
      </c>
      <c r="B1" s="14"/>
      <c r="C1" s="14"/>
      <c r="D1" s="14"/>
      <c r="E1" s="14"/>
      <c r="F1" s="14"/>
      <c r="G1" s="14"/>
      <c r="H1" s="14"/>
      <c r="I1" s="14"/>
    </row>
    <row r="2" spans="1:10" ht="6.75" customHeight="1" x14ac:dyDescent="0.25"/>
    <row r="3" spans="1:10" x14ac:dyDescent="0.25">
      <c r="A3" s="14" t="s">
        <v>186</v>
      </c>
      <c r="G3" s="70" t="s">
        <v>277</v>
      </c>
      <c r="H3" s="70"/>
      <c r="I3" s="69" t="s">
        <v>178</v>
      </c>
      <c r="J3" s="69" t="s">
        <v>273</v>
      </c>
    </row>
    <row r="4" spans="1:10" x14ac:dyDescent="0.25">
      <c r="A4" s="14"/>
      <c r="G4" s="70"/>
      <c r="H4" s="70"/>
      <c r="I4" s="69" t="s">
        <v>275</v>
      </c>
      <c r="J4" s="69" t="s">
        <v>203</v>
      </c>
    </row>
    <row r="5" spans="1:10" x14ac:dyDescent="0.25">
      <c r="A5" s="14"/>
      <c r="G5" s="70"/>
      <c r="H5" s="70"/>
      <c r="I5" s="69" t="s">
        <v>276</v>
      </c>
      <c r="J5" s="69" t="s">
        <v>274</v>
      </c>
    </row>
    <row r="6" spans="1:10" ht="6.75" customHeight="1" x14ac:dyDescent="0.25"/>
    <row r="7" spans="1:10" ht="40.5" customHeight="1" x14ac:dyDescent="0.25">
      <c r="A7" s="278" t="s">
        <v>62</v>
      </c>
      <c r="B7" s="279"/>
      <c r="C7" s="280"/>
      <c r="D7" s="46" t="s">
        <v>63</v>
      </c>
      <c r="E7" s="45" t="s">
        <v>187</v>
      </c>
      <c r="F7" s="42" t="s">
        <v>188</v>
      </c>
      <c r="G7" s="248" t="s">
        <v>195</v>
      </c>
      <c r="H7" s="249"/>
      <c r="I7" s="41" t="s">
        <v>189</v>
      </c>
      <c r="J7" s="47" t="s">
        <v>373</v>
      </c>
    </row>
    <row r="8" spans="1:10" x14ac:dyDescent="0.25">
      <c r="A8" s="250" t="str">
        <f>IF(NOT(ISBLANK('TES 2 - Reimbursement Claim 1'!A8:C8)), 'TES 2 - Reimbursement Claim 1'!A8:C8, "")</f>
        <v/>
      </c>
      <c r="B8" s="251"/>
      <c r="C8" s="251"/>
      <c r="D8" s="105" t="str">
        <f>IF(NOT(ISBLANK('TES 2 - Reimbursement Claim 1'!D8)), 'TES 2 - Reimbursement Claim 1'!D8, "")</f>
        <v/>
      </c>
      <c r="E8" s="135" t="str">
        <f>IF(NOT(ISBLANK('TES 1 - Funding Approval'!F9)), 'TES 1 - Funding Approval'!F9, "")</f>
        <v/>
      </c>
      <c r="F8" s="106" t="str">
        <f>'TES 2 - Reimbursement Claim 1'!I8</f>
        <v/>
      </c>
      <c r="G8" s="281"/>
      <c r="H8" s="254"/>
      <c r="I8" s="108" t="str">
        <f>IFERROR(F8-J8, "")</f>
        <v/>
      </c>
      <c r="J8" s="109"/>
    </row>
    <row r="9" spans="1:10" x14ac:dyDescent="0.25">
      <c r="A9" s="242" t="str">
        <f>IF(NOT(ISBLANK('TES 2 - Reimbursement Claim 1'!A9:C9)), 'TES 2 - Reimbursement Claim 1'!A9:C9, "")</f>
        <v/>
      </c>
      <c r="B9" s="243"/>
      <c r="C9" s="243"/>
      <c r="D9" s="111" t="str">
        <f>IF(NOT(ISBLANK('TES 2 - Reimbursement Claim 1'!D9)), 'TES 2 - Reimbursement Claim 1'!D9, "")</f>
        <v/>
      </c>
      <c r="E9" s="136" t="str">
        <f>IF(NOT(ISBLANK('TES 1 - Funding Approval'!F10)), 'TES 1 - Funding Approval'!F10, "")</f>
        <v/>
      </c>
      <c r="F9" s="112" t="str">
        <f>'TES 2 - Reimbursement Claim 1'!I9</f>
        <v/>
      </c>
      <c r="G9" s="272"/>
      <c r="H9" s="232"/>
      <c r="I9" s="114" t="str">
        <f t="shared" ref="I9:I30" si="0">IFERROR(F9-J9, "")</f>
        <v/>
      </c>
      <c r="J9" s="115"/>
    </row>
    <row r="10" spans="1:10" x14ac:dyDescent="0.25">
      <c r="A10" s="242" t="str">
        <f>IF(NOT(ISBLANK('TES 2 - Reimbursement Claim 1'!A10:C10)), 'TES 2 - Reimbursement Claim 1'!A10:C10, "")</f>
        <v/>
      </c>
      <c r="B10" s="243"/>
      <c r="C10" s="243"/>
      <c r="D10" s="111" t="str">
        <f>IF(NOT(ISBLANK('TES 2 - Reimbursement Claim 1'!D10)), 'TES 2 - Reimbursement Claim 1'!D10, "")</f>
        <v/>
      </c>
      <c r="E10" s="136" t="str">
        <f>IF(NOT(ISBLANK('TES 1 - Funding Approval'!F11)), 'TES 1 - Funding Approval'!F11, "")</f>
        <v/>
      </c>
      <c r="F10" s="112" t="str">
        <f>'TES 2 - Reimbursement Claim 1'!I10</f>
        <v/>
      </c>
      <c r="G10" s="272"/>
      <c r="H10" s="232"/>
      <c r="I10" s="114" t="str">
        <f>IFERROR(F10-J10, "")</f>
        <v/>
      </c>
      <c r="J10" s="115"/>
    </row>
    <row r="11" spans="1:10" x14ac:dyDescent="0.25">
      <c r="A11" s="242" t="str">
        <f>IF(NOT(ISBLANK('TES 2 - Reimbursement Claim 1'!A11:C11)), 'TES 2 - Reimbursement Claim 1'!A11:C11, "")</f>
        <v>Superstructure</v>
      </c>
      <c r="B11" s="243"/>
      <c r="C11" s="243"/>
      <c r="D11" s="111" t="str">
        <f>IF(NOT(ISBLANK('TES 2 - Reimbursement Claim 1'!D11)), 'TES 2 - Reimbursement Claim 1'!D11, "")</f>
        <v/>
      </c>
      <c r="E11" s="136" t="str">
        <f>IF(NOT(ISBLANK('TES 1 - Funding Approval'!F12)), 'TES 1 - Funding Approval'!F12, "")</f>
        <v/>
      </c>
      <c r="F11" s="112" t="str">
        <f>'TES 2 - Reimbursement Claim 1'!I11</f>
        <v/>
      </c>
      <c r="G11" s="272"/>
      <c r="H11" s="232"/>
      <c r="I11" s="114" t="str">
        <f t="shared" si="0"/>
        <v/>
      </c>
      <c r="J11" s="115"/>
    </row>
    <row r="12" spans="1:10" x14ac:dyDescent="0.25">
      <c r="A12" s="242" t="str">
        <f>IF(NOT(ISBLANK('TES 2 - Reimbursement Claim 1'!A12:C12)), 'TES 2 - Reimbursement Claim 1'!A12:C12, "")</f>
        <v/>
      </c>
      <c r="B12" s="243"/>
      <c r="C12" s="243"/>
      <c r="D12" s="111" t="str">
        <f>IF(NOT(ISBLANK('TES 2 - Reimbursement Claim 1'!D12)), 'TES 2 - Reimbursement Claim 1'!D12, "")</f>
        <v/>
      </c>
      <c r="E12" s="136" t="str">
        <f>IF(NOT(ISBLANK('TES 1 - Funding Approval'!F13)), 'TES 1 - Funding Approval'!F13, "")</f>
        <v/>
      </c>
      <c r="F12" s="112" t="str">
        <f>'TES 2 - Reimbursement Claim 1'!I12</f>
        <v/>
      </c>
      <c r="G12" s="272"/>
      <c r="H12" s="232"/>
      <c r="I12" s="114" t="str">
        <f t="shared" si="0"/>
        <v/>
      </c>
      <c r="J12" s="115"/>
    </row>
    <row r="13" spans="1:10" x14ac:dyDescent="0.25">
      <c r="A13" s="242" t="str">
        <f>IF(NOT(ISBLANK('TES 2 - Reimbursement Claim 1'!A13:C13)), 'TES 2 - Reimbursement Claim 1'!A13:C13, "")</f>
        <v/>
      </c>
      <c r="B13" s="243"/>
      <c r="C13" s="243"/>
      <c r="D13" s="111" t="str">
        <f>IF(NOT(ISBLANK('TES 2 - Reimbursement Claim 1'!D13)), 'TES 2 - Reimbursement Claim 1'!D13, "")</f>
        <v/>
      </c>
      <c r="E13" s="136" t="str">
        <f>IF(NOT(ISBLANK('TES 1 - Funding Approval'!F14)), 'TES 1 - Funding Approval'!F14, "")</f>
        <v/>
      </c>
      <c r="F13" s="112" t="str">
        <f>'TES 2 - Reimbursement Claim 1'!I13</f>
        <v/>
      </c>
      <c r="G13" s="272"/>
      <c r="H13" s="232"/>
      <c r="I13" s="114" t="str">
        <f t="shared" si="0"/>
        <v/>
      </c>
      <c r="J13" s="115"/>
    </row>
    <row r="14" spans="1:10" x14ac:dyDescent="0.25">
      <c r="A14" s="242" t="str">
        <f>IF(NOT(ISBLANK('TES 2 - Reimbursement Claim 1'!A14:C14)), 'TES 2 - Reimbursement Claim 1'!A14:C14, "")</f>
        <v/>
      </c>
      <c r="B14" s="243"/>
      <c r="C14" s="243"/>
      <c r="D14" s="111" t="str">
        <f>IF(NOT(ISBLANK('TES 2 - Reimbursement Claim 1'!D14)), 'TES 2 - Reimbursement Claim 1'!D14, "")</f>
        <v/>
      </c>
      <c r="E14" s="136" t="str">
        <f>IF(NOT(ISBLANK('TES 1 - Funding Approval'!F15)), 'TES 1 - Funding Approval'!F15, "")</f>
        <v/>
      </c>
      <c r="F14" s="112" t="str">
        <f>'TES 2 - Reimbursement Claim 1'!I14</f>
        <v/>
      </c>
      <c r="G14" s="272"/>
      <c r="H14" s="232"/>
      <c r="I14" s="114" t="str">
        <f t="shared" si="0"/>
        <v/>
      </c>
      <c r="J14" s="115"/>
    </row>
    <row r="15" spans="1:10" x14ac:dyDescent="0.25">
      <c r="A15" s="242" t="str">
        <f>IF(NOT(ISBLANK('TES 2 - Reimbursement Claim 1'!A15:C15)), 'TES 2 - Reimbursement Claim 1'!A15:C15, "")</f>
        <v/>
      </c>
      <c r="B15" s="243"/>
      <c r="C15" s="243"/>
      <c r="D15" s="111" t="str">
        <f>IF(NOT(ISBLANK('TES 2 - Reimbursement Claim 1'!D15)), 'TES 2 - Reimbursement Claim 1'!D15, "")</f>
        <v/>
      </c>
      <c r="E15" s="136" t="str">
        <f>IF(NOT(ISBLANK('TES 1 - Funding Approval'!F16)), 'TES 1 - Funding Approval'!F16, "")</f>
        <v/>
      </c>
      <c r="F15" s="112" t="str">
        <f>'TES 2 - Reimbursement Claim 1'!I15</f>
        <v/>
      </c>
      <c r="G15" s="272"/>
      <c r="H15" s="232"/>
      <c r="I15" s="114" t="str">
        <f t="shared" si="0"/>
        <v/>
      </c>
      <c r="J15" s="115"/>
    </row>
    <row r="16" spans="1:10" x14ac:dyDescent="0.25">
      <c r="A16" s="242" t="str">
        <f>IF(NOT(ISBLANK('TES 2 - Reimbursement Claim 1'!A16:C16)), 'TES 2 - Reimbursement Claim 1'!A16:C16, "")</f>
        <v/>
      </c>
      <c r="B16" s="243"/>
      <c r="C16" s="243"/>
      <c r="D16" s="111" t="str">
        <f>IF(NOT(ISBLANK('TES 2 - Reimbursement Claim 1'!D16)), 'TES 2 - Reimbursement Claim 1'!D16, "")</f>
        <v/>
      </c>
      <c r="E16" s="136" t="str">
        <f>IF(NOT(ISBLANK('TES 1 - Funding Approval'!F17)), 'TES 1 - Funding Approval'!F17, "")</f>
        <v/>
      </c>
      <c r="F16" s="112" t="str">
        <f>'TES 2 - Reimbursement Claim 1'!I16</f>
        <v/>
      </c>
      <c r="G16" s="272"/>
      <c r="H16" s="232"/>
      <c r="I16" s="114" t="str">
        <f t="shared" si="0"/>
        <v/>
      </c>
      <c r="J16" s="115"/>
    </row>
    <row r="17" spans="1:10" x14ac:dyDescent="0.25">
      <c r="A17" s="242" t="str">
        <f>IF(NOT(ISBLANK('TES 2 - Reimbursement Claim 1'!A17:C17)), 'TES 2 - Reimbursement Claim 1'!A17:C17, "")</f>
        <v>M&amp;E Services</v>
      </c>
      <c r="B17" s="243"/>
      <c r="C17" s="243"/>
      <c r="D17" s="111" t="str">
        <f>IF(NOT(ISBLANK('TES 2 - Reimbursement Claim 1'!D17)), 'TES 2 - Reimbursement Claim 1'!D17, "")</f>
        <v/>
      </c>
      <c r="E17" s="136" t="str">
        <f>IF(NOT(ISBLANK('TES 1 - Funding Approval'!F18)), 'TES 1 - Funding Approval'!F18, "")</f>
        <v/>
      </c>
      <c r="F17" s="112" t="str">
        <f>'TES 2 - Reimbursement Claim 1'!I17</f>
        <v/>
      </c>
      <c r="G17" s="272"/>
      <c r="H17" s="232"/>
      <c r="I17" s="114" t="str">
        <f t="shared" si="0"/>
        <v/>
      </c>
      <c r="J17" s="115"/>
    </row>
    <row r="18" spans="1:10" x14ac:dyDescent="0.25">
      <c r="A18" s="242" t="str">
        <f>IF(NOT(ISBLANK('TES 2 - Reimbursement Claim 1'!A18:C18)), 'TES 2 - Reimbursement Claim 1'!A18:C18, "")</f>
        <v/>
      </c>
      <c r="B18" s="243"/>
      <c r="C18" s="243"/>
      <c r="D18" s="111" t="str">
        <f>IF(NOT(ISBLANK('TES 2 - Reimbursement Claim 1'!D18)), 'TES 2 - Reimbursement Claim 1'!D18, "")</f>
        <v/>
      </c>
      <c r="E18" s="136" t="str">
        <f>IF(NOT(ISBLANK('TES 1 - Funding Approval'!F19)), 'TES 1 - Funding Approval'!F19, "")</f>
        <v/>
      </c>
      <c r="F18" s="112" t="str">
        <f>'TES 2 - Reimbursement Claim 1'!I18</f>
        <v/>
      </c>
      <c r="G18" s="272"/>
      <c r="H18" s="232"/>
      <c r="I18" s="114" t="str">
        <f t="shared" si="0"/>
        <v/>
      </c>
      <c r="J18" s="115"/>
    </row>
    <row r="19" spans="1:10" x14ac:dyDescent="0.25">
      <c r="A19" s="242" t="str">
        <f>IF(NOT(ISBLANK('TES 2 - Reimbursement Claim 1'!A19:C19)), 'TES 2 - Reimbursement Claim 1'!A19:C19, "")</f>
        <v/>
      </c>
      <c r="B19" s="243"/>
      <c r="C19" s="243"/>
      <c r="D19" s="111" t="str">
        <f>IF(NOT(ISBLANK('TES 2 - Reimbursement Claim 1'!D19)), 'TES 2 - Reimbursement Claim 1'!D19, "")</f>
        <v/>
      </c>
      <c r="E19" s="136" t="str">
        <f>IF(NOT(ISBLANK('TES 1 - Funding Approval'!F20)), 'TES 1 - Funding Approval'!F20, "")</f>
        <v/>
      </c>
      <c r="F19" s="112" t="str">
        <f>'TES 2 - Reimbursement Claim 1'!I19</f>
        <v/>
      </c>
      <c r="G19" s="272"/>
      <c r="H19" s="232"/>
      <c r="I19" s="114" t="str">
        <f t="shared" si="0"/>
        <v/>
      </c>
      <c r="J19" s="115"/>
    </row>
    <row r="20" spans="1:10" x14ac:dyDescent="0.25">
      <c r="A20" s="242" t="str">
        <f>IF(NOT(ISBLANK('TES 2 - Reimbursement Claim 1'!A20:C20)), 'TES 2 - Reimbursement Claim 1'!A20:C20, "")</f>
        <v/>
      </c>
      <c r="B20" s="243"/>
      <c r="C20" s="243"/>
      <c r="D20" s="111" t="str">
        <f>IF(NOT(ISBLANK('TES 2 - Reimbursement Claim 1'!D20)), 'TES 2 - Reimbursement Claim 1'!D20, "")</f>
        <v/>
      </c>
      <c r="E20" s="136" t="str">
        <f>IF(NOT(ISBLANK('TES 1 - Funding Approval'!F21)), 'TES 1 - Funding Approval'!F21, "")</f>
        <v/>
      </c>
      <c r="F20" s="112" t="str">
        <f>'TES 2 - Reimbursement Claim 1'!I20</f>
        <v/>
      </c>
      <c r="G20" s="272"/>
      <c r="H20" s="232"/>
      <c r="I20" s="114" t="str">
        <f t="shared" si="0"/>
        <v/>
      </c>
      <c r="J20" s="115"/>
    </row>
    <row r="21" spans="1:10" x14ac:dyDescent="0.25">
      <c r="A21" s="242" t="str">
        <f>IF(NOT(ISBLANK('TES 2 - Reimbursement Claim 1'!A21:C21)), 'TES 2 - Reimbursement Claim 1'!A21:C21, "")</f>
        <v/>
      </c>
      <c r="B21" s="243"/>
      <c r="C21" s="243"/>
      <c r="D21" s="111" t="str">
        <f>IF(NOT(ISBLANK('TES 2 - Reimbursement Claim 1'!D21)), 'TES 2 - Reimbursement Claim 1'!D21, "")</f>
        <v/>
      </c>
      <c r="E21" s="136" t="str">
        <f>IF(NOT(ISBLANK('TES 1 - Funding Approval'!F22)), 'TES 1 - Funding Approval'!F22, "")</f>
        <v/>
      </c>
      <c r="F21" s="112" t="str">
        <f>'TES 2 - Reimbursement Claim 1'!I21</f>
        <v/>
      </c>
      <c r="G21" s="272"/>
      <c r="H21" s="232"/>
      <c r="I21" s="114" t="str">
        <f t="shared" si="0"/>
        <v/>
      </c>
      <c r="J21" s="115"/>
    </row>
    <row r="22" spans="1:10" x14ac:dyDescent="0.25">
      <c r="A22" s="242" t="str">
        <f>IF(NOT(ISBLANK('TES 2 - Reimbursement Claim 1'!A22:C22)), 'TES 2 - Reimbursement Claim 1'!A22:C22, "")</f>
        <v/>
      </c>
      <c r="B22" s="243"/>
      <c r="C22" s="243"/>
      <c r="D22" s="111" t="str">
        <f>IF(NOT(ISBLANK('TES 2 - Reimbursement Claim 1'!D22)), 'TES 2 - Reimbursement Claim 1'!D22, "")</f>
        <v/>
      </c>
      <c r="E22" s="136" t="str">
        <f>IF(NOT(ISBLANK('TES 1 - Funding Approval'!F23)), 'TES 1 - Funding Approval'!F23, "")</f>
        <v/>
      </c>
      <c r="F22" s="112" t="str">
        <f>'TES 2 - Reimbursement Claim 1'!I22</f>
        <v/>
      </c>
      <c r="G22" s="272"/>
      <c r="H22" s="232"/>
      <c r="I22" s="114" t="str">
        <f t="shared" si="0"/>
        <v/>
      </c>
      <c r="J22" s="115"/>
    </row>
    <row r="23" spans="1:10" x14ac:dyDescent="0.25">
      <c r="A23" s="242" t="str">
        <f>IF(NOT(ISBLANK('TES 2 - Reimbursement Claim 1'!A23:C23)), 'TES 2 - Reimbursement Claim 1'!A23:C23, "")</f>
        <v/>
      </c>
      <c r="B23" s="243"/>
      <c r="C23" s="243"/>
      <c r="D23" s="111" t="str">
        <f>IF(NOT(ISBLANK('TES 2 - Reimbursement Claim 1'!D23)), 'TES 2 - Reimbursement Claim 1'!D23, "")</f>
        <v/>
      </c>
      <c r="E23" s="136" t="str">
        <f>IF(NOT(ISBLANK('TES 1 - Funding Approval'!F24)), 'TES 1 - Funding Approval'!F24, "")</f>
        <v/>
      </c>
      <c r="F23" s="112" t="str">
        <f>'TES 2 - Reimbursement Claim 1'!I23</f>
        <v/>
      </c>
      <c r="G23" s="272"/>
      <c r="H23" s="232"/>
      <c r="I23" s="114" t="str">
        <f t="shared" si="0"/>
        <v/>
      </c>
      <c r="J23" s="115"/>
    </row>
    <row r="24" spans="1:10" x14ac:dyDescent="0.25">
      <c r="A24" s="242" t="str">
        <f>IF(NOT(ISBLANK('TES 2 - Reimbursement Claim 1'!A24:C24)), 'TES 2 - Reimbursement Claim 1'!A24:C24, "")</f>
        <v/>
      </c>
      <c r="B24" s="243"/>
      <c r="C24" s="243"/>
      <c r="D24" s="111" t="str">
        <f>IF(NOT(ISBLANK('TES 2 - Reimbursement Claim 1'!D24)), 'TES 2 - Reimbursement Claim 1'!D24, "")</f>
        <v/>
      </c>
      <c r="E24" s="136" t="str">
        <f>IF(NOT(ISBLANK('TES 1 - Funding Approval'!F25)), 'TES 1 - Funding Approval'!F25, "")</f>
        <v/>
      </c>
      <c r="F24" s="112" t="str">
        <f>'TES 2 - Reimbursement Claim 1'!I24</f>
        <v/>
      </c>
      <c r="G24" s="272"/>
      <c r="H24" s="232"/>
      <c r="I24" s="114" t="str">
        <f t="shared" si="0"/>
        <v/>
      </c>
      <c r="J24" s="115"/>
    </row>
    <row r="25" spans="1:10" x14ac:dyDescent="0.25">
      <c r="A25" s="242" t="str">
        <f>IF(NOT(ISBLANK('TES 2 - Reimbursement Claim 1'!A25:C25)), 'TES 2 - Reimbursement Claim 1'!A25:C25, "")</f>
        <v/>
      </c>
      <c r="B25" s="243"/>
      <c r="C25" s="243"/>
      <c r="D25" s="111" t="str">
        <f>IF(NOT(ISBLANK('TES 2 - Reimbursement Claim 1'!D25)), 'TES 2 - Reimbursement Claim 1'!D25, "")</f>
        <v/>
      </c>
      <c r="E25" s="136" t="str">
        <f>IF(NOT(ISBLANK('TES 1 - Funding Approval'!F26)), 'TES 1 - Funding Approval'!F26, "")</f>
        <v/>
      </c>
      <c r="F25" s="112" t="str">
        <f>'TES 2 - Reimbursement Claim 1'!I25</f>
        <v/>
      </c>
      <c r="G25" s="272"/>
      <c r="H25" s="232"/>
      <c r="I25" s="114" t="str">
        <f t="shared" si="0"/>
        <v/>
      </c>
      <c r="J25" s="115"/>
    </row>
    <row r="26" spans="1:10" x14ac:dyDescent="0.25">
      <c r="A26" s="242" t="str">
        <f>IF(NOT(ISBLANK('TES 2 - Reimbursement Claim 1'!A26:C26)), 'TES 2 - Reimbursement Claim 1'!A26:C26, "")</f>
        <v/>
      </c>
      <c r="B26" s="243"/>
      <c r="C26" s="243"/>
      <c r="D26" s="111" t="str">
        <f>IF(NOT(ISBLANK('TES 2 - Reimbursement Claim 1'!D26)), 'TES 2 - Reimbursement Claim 1'!D26, "")</f>
        <v/>
      </c>
      <c r="E26" s="136" t="str">
        <f>IF(NOT(ISBLANK('TES 1 - Funding Approval'!F27)), 'TES 1 - Funding Approval'!F27, "")</f>
        <v/>
      </c>
      <c r="F26" s="112" t="str">
        <f>'TES 2 - Reimbursement Claim 1'!I26</f>
        <v/>
      </c>
      <c r="G26" s="272"/>
      <c r="H26" s="232"/>
      <c r="I26" s="114" t="str">
        <f t="shared" si="0"/>
        <v/>
      </c>
      <c r="J26" s="115"/>
    </row>
    <row r="27" spans="1:10" x14ac:dyDescent="0.25">
      <c r="A27" s="242" t="str">
        <f>IF(NOT(ISBLANK('TES 2 - Reimbursement Claim 1'!A27:C27)), 'TES 2 - Reimbursement Claim 1'!A27:C27, "")</f>
        <v/>
      </c>
      <c r="B27" s="243"/>
      <c r="C27" s="243"/>
      <c r="D27" s="111" t="str">
        <f>IF(NOT(ISBLANK('TES 2 - Reimbursement Claim 1'!D27)), 'TES 2 - Reimbursement Claim 1'!D27, "")</f>
        <v/>
      </c>
      <c r="E27" s="136" t="str">
        <f>IF(NOT(ISBLANK('TES 1 - Funding Approval'!F28)), 'TES 1 - Funding Approval'!F28, "")</f>
        <v/>
      </c>
      <c r="F27" s="112" t="str">
        <f>'TES 2 - Reimbursement Claim 1'!I27</f>
        <v/>
      </c>
      <c r="G27" s="272"/>
      <c r="H27" s="232"/>
      <c r="I27" s="114" t="str">
        <f t="shared" si="0"/>
        <v/>
      </c>
      <c r="J27" s="115"/>
    </row>
    <row r="28" spans="1:10" x14ac:dyDescent="0.25">
      <c r="A28" s="242" t="str">
        <f>IF(NOT(ISBLANK('TES 2 - Reimbursement Claim 1'!A28:C28)), 'TES 2 - Reimbursement Claim 1'!A28:C28, "")</f>
        <v/>
      </c>
      <c r="B28" s="243"/>
      <c r="C28" s="243"/>
      <c r="D28" s="111" t="str">
        <f>IF(NOT(ISBLANK('TES 2 - Reimbursement Claim 1'!D28)), 'TES 2 - Reimbursement Claim 1'!D28, "")</f>
        <v/>
      </c>
      <c r="E28" s="136" t="str">
        <f>IF(NOT(ISBLANK('TES 1 - Funding Approval'!F29)), 'TES 1 - Funding Approval'!F29, "")</f>
        <v/>
      </c>
      <c r="F28" s="112" t="str">
        <f>'TES 2 - Reimbursement Claim 1'!I28</f>
        <v/>
      </c>
      <c r="G28" s="272"/>
      <c r="H28" s="232"/>
      <c r="I28" s="114" t="str">
        <f t="shared" si="0"/>
        <v/>
      </c>
      <c r="J28" s="115"/>
    </row>
    <row r="29" spans="1:10" x14ac:dyDescent="0.25">
      <c r="A29" s="273" t="str">
        <f>IF(NOT(ISBLANK('TES 2 - Reimbursement Claim 1'!A29:C29)), 'TES 2 - Reimbursement Claim 1'!A29:C29, "")</f>
        <v/>
      </c>
      <c r="B29" s="274"/>
      <c r="C29" s="274"/>
      <c r="D29" s="137" t="str">
        <f>IF(NOT(ISBLANK('TES 2 - Reimbursement Claim 1'!D29)), 'TES 2 - Reimbursement Claim 1'!D29, "")</f>
        <v/>
      </c>
      <c r="E29" s="136" t="str">
        <f>IF(NOT(ISBLANK('TES 1 - Funding Approval'!F30)), 'TES 1 - Funding Approval'!F30, "")</f>
        <v/>
      </c>
      <c r="F29" s="138" t="str">
        <f>'TES 2 - Reimbursement Claim 1'!I29</f>
        <v/>
      </c>
      <c r="G29" s="272"/>
      <c r="H29" s="232"/>
      <c r="I29" s="114" t="str">
        <f t="shared" si="0"/>
        <v/>
      </c>
      <c r="J29" s="115"/>
    </row>
    <row r="30" spans="1:10" x14ac:dyDescent="0.25">
      <c r="A30" s="275" t="s">
        <v>177</v>
      </c>
      <c r="B30" s="276"/>
      <c r="C30" s="276"/>
      <c r="D30" s="277"/>
      <c r="E30" s="116">
        <f>SUM(E8:E29)</f>
        <v>0</v>
      </c>
      <c r="F30" s="127">
        <f>SUM(F8:F29)</f>
        <v>0</v>
      </c>
      <c r="G30" s="255">
        <f>SUM(G8:H29)</f>
        <v>0</v>
      </c>
      <c r="H30" s="256"/>
      <c r="I30" s="117">
        <f t="shared" si="0"/>
        <v>0</v>
      </c>
      <c r="J30" s="116">
        <f>SUM(J8:J29)</f>
        <v>0</v>
      </c>
    </row>
    <row r="31" spans="1:10" ht="6.75" customHeight="1" x14ac:dyDescent="0.25"/>
    <row r="32" spans="1:10" ht="36.75" x14ac:dyDescent="0.25">
      <c r="A32" s="239" t="s">
        <v>170</v>
      </c>
      <c r="B32" s="239"/>
      <c r="C32" s="239"/>
      <c r="D32" s="239"/>
      <c r="E32" s="42" t="s">
        <v>187</v>
      </c>
      <c r="F32" s="42" t="s">
        <v>188</v>
      </c>
      <c r="G32" s="235" t="s">
        <v>195</v>
      </c>
      <c r="H32" s="235"/>
      <c r="I32" s="42" t="s">
        <v>227</v>
      </c>
      <c r="J32" s="45" t="s">
        <v>366</v>
      </c>
    </row>
    <row r="33" spans="1:10" x14ac:dyDescent="0.25">
      <c r="A33" s="240" t="str">
        <f>IF(NOT(ISBLANK('TES 2 - Reimbursement Claim 1'!A33:D33)), 'TES 2 - Reimbursement Claim 1'!A33:D33, "")</f>
        <v/>
      </c>
      <c r="B33" s="241"/>
      <c r="C33" s="241"/>
      <c r="D33" s="241"/>
      <c r="E33" s="118" t="str">
        <f>IF(NOT(ISBLANK('TES 2 - Reimbursement Claim 1'!E33)), 'TES 2 - Reimbursement Claim 1'!E33, "")</f>
        <v/>
      </c>
      <c r="F33" s="119" t="str">
        <f>'TES 2 - Reimbursement Claim 1'!I33</f>
        <v/>
      </c>
      <c r="G33" s="236"/>
      <c r="H33" s="236"/>
      <c r="I33" s="119" t="str">
        <f>IFERROR(F33-J33, "")</f>
        <v/>
      </c>
      <c r="J33" s="120"/>
    </row>
    <row r="34" spans="1:10" x14ac:dyDescent="0.25">
      <c r="A34" s="227" t="str">
        <f>IF(NOT(ISBLANK('TES 2 - Reimbursement Claim 1'!A34:D34)), 'TES 2 - Reimbursement Claim 1'!A34:D34, "")</f>
        <v/>
      </c>
      <c r="B34" s="228"/>
      <c r="C34" s="228"/>
      <c r="D34" s="228"/>
      <c r="E34" s="121" t="str">
        <f>IF(NOT(ISBLANK('TES 2 - Reimbursement Claim 1'!E34)), 'TES 2 - Reimbursement Claim 1'!E34, "")</f>
        <v/>
      </c>
      <c r="F34" s="122" t="str">
        <f>'TES 2 - Reimbursement Claim 1'!I34</f>
        <v/>
      </c>
      <c r="G34" s="237"/>
      <c r="H34" s="237"/>
      <c r="I34" s="122" t="str">
        <f t="shared" ref="I34:I39" si="1">IFERROR(F34-J34, "")</f>
        <v/>
      </c>
      <c r="J34" s="123"/>
    </row>
    <row r="35" spans="1:10" x14ac:dyDescent="0.25">
      <c r="A35" s="227" t="str">
        <f>IF(NOT(ISBLANK('TES 2 - Reimbursement Claim 1'!A35:D35)), 'TES 2 - Reimbursement Claim 1'!A35:D35, "")</f>
        <v/>
      </c>
      <c r="B35" s="228"/>
      <c r="C35" s="228"/>
      <c r="D35" s="228"/>
      <c r="E35" s="121" t="str">
        <f>IF(NOT(ISBLANK('TES 2 - Reimbursement Claim 1'!E35)), 'TES 2 - Reimbursement Claim 1'!E35, "")</f>
        <v/>
      </c>
      <c r="F35" s="122" t="str">
        <f>'TES 2 - Reimbursement Claim 1'!I35</f>
        <v/>
      </c>
      <c r="G35" s="237"/>
      <c r="H35" s="237"/>
      <c r="I35" s="122" t="str">
        <f t="shared" si="1"/>
        <v/>
      </c>
      <c r="J35" s="123"/>
    </row>
    <row r="36" spans="1:10" x14ac:dyDescent="0.25">
      <c r="A36" s="227" t="str">
        <f>IF(NOT(ISBLANK('TES 2 - Reimbursement Claim 1'!A36:D36)), 'TES 2 - Reimbursement Claim 1'!A36:D36, "")</f>
        <v/>
      </c>
      <c r="B36" s="228"/>
      <c r="C36" s="228"/>
      <c r="D36" s="228"/>
      <c r="E36" s="121" t="str">
        <f>IF(NOT(ISBLANK('TES 2 - Reimbursement Claim 1'!E36)), 'TES 2 - Reimbursement Claim 1'!E36, "")</f>
        <v/>
      </c>
      <c r="F36" s="122" t="str">
        <f>'TES 2 - Reimbursement Claim 1'!I36</f>
        <v/>
      </c>
      <c r="G36" s="237"/>
      <c r="H36" s="237"/>
      <c r="I36" s="122" t="str">
        <f t="shared" si="1"/>
        <v/>
      </c>
      <c r="J36" s="123"/>
    </row>
    <row r="37" spans="1:10" x14ac:dyDescent="0.25">
      <c r="A37" s="227" t="str">
        <f>IF(NOT(ISBLANK('TES 2 - Reimbursement Claim 1'!A37:D37)), 'TES 2 - Reimbursement Claim 1'!A37:D37, "")</f>
        <v/>
      </c>
      <c r="B37" s="228"/>
      <c r="C37" s="228"/>
      <c r="D37" s="228"/>
      <c r="E37" s="121" t="str">
        <f>IF(NOT(ISBLANK('TES 2 - Reimbursement Claim 1'!E37)), 'TES 2 - Reimbursement Claim 1'!E37, "")</f>
        <v/>
      </c>
      <c r="F37" s="122" t="str">
        <f>'TES 2 - Reimbursement Claim 1'!I37</f>
        <v/>
      </c>
      <c r="G37" s="237"/>
      <c r="H37" s="237"/>
      <c r="I37" s="122" t="str">
        <f t="shared" si="1"/>
        <v/>
      </c>
      <c r="J37" s="123"/>
    </row>
    <row r="38" spans="1:10" x14ac:dyDescent="0.25">
      <c r="A38" s="227" t="str">
        <f>IF(NOT(ISBLANK('TES 2 - Reimbursement Claim 1'!A38:D38)), 'TES 2 - Reimbursement Claim 1'!A38:D38, "")</f>
        <v/>
      </c>
      <c r="B38" s="228"/>
      <c r="C38" s="228"/>
      <c r="D38" s="228"/>
      <c r="E38" s="121" t="str">
        <f>IF(NOT(ISBLANK('TES 2 - Reimbursement Claim 1'!E38)), 'TES 2 - Reimbursement Claim 1'!E38, "")</f>
        <v/>
      </c>
      <c r="F38" s="122" t="str">
        <f>'TES 2 - Reimbursement Claim 1'!I38</f>
        <v/>
      </c>
      <c r="G38" s="270"/>
      <c r="H38" s="270"/>
      <c r="I38" s="122" t="str">
        <f t="shared" si="1"/>
        <v/>
      </c>
      <c r="J38" s="123"/>
    </row>
    <row r="39" spans="1:10" x14ac:dyDescent="0.25">
      <c r="A39" s="233" t="str">
        <f>IF(NOT(ISBLANK('TES 2 - Reimbursement Claim 1'!A39:D39)), 'TES 2 - Reimbursement Claim 1'!A39:D39, "")</f>
        <v/>
      </c>
      <c r="B39" s="234"/>
      <c r="C39" s="234"/>
      <c r="D39" s="234"/>
      <c r="E39" s="124" t="str">
        <f>IF(NOT(ISBLANK('TES 2 - Reimbursement Claim 1'!E39)), 'TES 2 - Reimbursement Claim 1'!E39, "")</f>
        <v/>
      </c>
      <c r="F39" s="125" t="str">
        <f>'TES 2 - Reimbursement Claim 1'!I39</f>
        <v/>
      </c>
      <c r="G39" s="238"/>
      <c r="H39" s="238"/>
      <c r="I39" s="125" t="str">
        <f t="shared" si="1"/>
        <v/>
      </c>
      <c r="J39" s="126"/>
    </row>
    <row r="40" spans="1:10" x14ac:dyDescent="0.25">
      <c r="A40" s="271" t="s">
        <v>229</v>
      </c>
      <c r="B40" s="271"/>
      <c r="C40" s="271"/>
      <c r="D40" s="271"/>
      <c r="E40" s="127">
        <f>SUM(E33:E39)</f>
        <v>0</v>
      </c>
      <c r="F40" s="125">
        <f>SUM(F33:F39)</f>
        <v>0</v>
      </c>
      <c r="G40" s="229">
        <f>SUM(G33:H39)</f>
        <v>0</v>
      </c>
      <c r="H40" s="230"/>
      <c r="I40" s="127">
        <f>SUM(I33:I39)</f>
        <v>0</v>
      </c>
      <c r="J40" s="116">
        <f>SUM(J33:J39)</f>
        <v>0</v>
      </c>
    </row>
    <row r="41" spans="1:10" ht="6.75" customHeight="1" x14ac:dyDescent="0.25"/>
    <row r="42" spans="1:10" x14ac:dyDescent="0.25">
      <c r="A42" s="222" t="s">
        <v>230</v>
      </c>
      <c r="B42" s="222"/>
      <c r="C42" s="222"/>
      <c r="D42" s="222"/>
      <c r="E42" s="128">
        <f>'TES 1 - Funding Approval'!F43</f>
        <v>0</v>
      </c>
      <c r="F42" s="128">
        <f>'TES 2 - Reimbursement Claim 1'!I42</f>
        <v>0</v>
      </c>
      <c r="G42" s="223"/>
      <c r="H42" s="223"/>
      <c r="I42" s="128">
        <f>IFERROR(F42-J42,"")</f>
        <v>0</v>
      </c>
      <c r="J42" s="129"/>
    </row>
    <row r="43" spans="1:10" ht="6.75" customHeight="1" x14ac:dyDescent="0.25"/>
    <row r="44" spans="1:10" x14ac:dyDescent="0.25">
      <c r="A44" s="224" t="s">
        <v>231</v>
      </c>
      <c r="B44" s="224"/>
      <c r="C44" s="224"/>
      <c r="D44" s="224"/>
      <c r="E44" s="128">
        <f>SUM(E30+E40+E42)</f>
        <v>0</v>
      </c>
      <c r="F44" s="128">
        <f>SUM(F30+F40+F42)</f>
        <v>0</v>
      </c>
      <c r="G44" s="225">
        <f>SUM(G30+G40+G42)</f>
        <v>0</v>
      </c>
      <c r="H44" s="225"/>
      <c r="I44" s="130">
        <f>SUM(I30+I40+I42)</f>
        <v>0</v>
      </c>
      <c r="J44" s="131">
        <f>SUM(J30+J40+J42)</f>
        <v>0</v>
      </c>
    </row>
    <row r="47" spans="1:10" ht="31.5" customHeight="1" x14ac:dyDescent="0.25">
      <c r="A47" s="49"/>
      <c r="E47" s="226"/>
      <c r="F47" s="226"/>
      <c r="J47" s="49"/>
    </row>
    <row r="48" spans="1:10" ht="15" customHeight="1" x14ac:dyDescent="0.25">
      <c r="A48" s="73" t="s">
        <v>280</v>
      </c>
      <c r="B48" s="73"/>
      <c r="C48" s="73"/>
      <c r="D48" s="73"/>
      <c r="E48" s="162" t="str">
        <f>IF(NOT(ISBLANK(SecConsult)), "Endorsed by:", "")</f>
        <v/>
      </c>
      <c r="F48" s="162"/>
      <c r="G48" s="73"/>
      <c r="H48" s="73"/>
      <c r="I48" s="73"/>
      <c r="J48" s="73" t="s">
        <v>280</v>
      </c>
    </row>
    <row r="49" spans="1:10" ht="11.25" customHeight="1" x14ac:dyDescent="0.25">
      <c r="A49" s="89" t="str">
        <f>IF(NOT(ISBLANK(MonOwners)), MonOwners, "")</f>
        <v/>
      </c>
      <c r="B49" s="73"/>
      <c r="C49" s="73"/>
      <c r="D49" s="73"/>
      <c r="E49" s="269" t="str">
        <f>IF(NOT(ISBLANK(SecConsult)), SecConsult, "")</f>
        <v/>
      </c>
      <c r="F49" s="269"/>
      <c r="G49" s="73"/>
      <c r="H49" s="73"/>
      <c r="I49" s="73"/>
      <c r="J49" s="101" t="str">
        <f>IF(NOT(ISBLANK(PriConsult)), PriConsult, "")</f>
        <v/>
      </c>
    </row>
    <row r="50" spans="1:10" x14ac:dyDescent="0.25">
      <c r="A50" s="14" t="s">
        <v>183</v>
      </c>
      <c r="B50" s="1"/>
      <c r="C50" s="1"/>
      <c r="D50" s="1"/>
      <c r="E50" s="1"/>
      <c r="F50" s="1"/>
      <c r="G50" s="1"/>
      <c r="H50" s="1"/>
      <c r="I50" s="1"/>
      <c r="J50" s="1"/>
    </row>
    <row r="51" spans="1:10" x14ac:dyDescent="0.25">
      <c r="A51" s="1"/>
      <c r="B51" s="1"/>
      <c r="C51" s="1"/>
      <c r="D51" s="1"/>
      <c r="E51" s="1"/>
      <c r="F51" s="1"/>
      <c r="G51" s="1"/>
      <c r="H51" s="1"/>
      <c r="I51" s="1"/>
      <c r="J51" s="1"/>
    </row>
    <row r="52" spans="1:10" x14ac:dyDescent="0.25">
      <c r="A52" s="1"/>
      <c r="B52" s="213" t="b">
        <v>0</v>
      </c>
      <c r="C52" s="213"/>
      <c r="D52" s="260" t="s">
        <v>238</v>
      </c>
      <c r="E52" s="260"/>
      <c r="F52" s="1"/>
      <c r="G52" s="1"/>
      <c r="H52" s="1"/>
      <c r="I52" s="1"/>
      <c r="J52" s="1"/>
    </row>
    <row r="53" spans="1:10" ht="42" customHeight="1" x14ac:dyDescent="0.25">
      <c r="A53" s="26" t="s">
        <v>241</v>
      </c>
      <c r="B53" s="4"/>
      <c r="C53" s="4"/>
      <c r="D53" s="4"/>
      <c r="E53" s="4"/>
      <c r="F53" s="4"/>
      <c r="G53" s="211" t="s">
        <v>206</v>
      </c>
      <c r="H53" s="211"/>
      <c r="I53" s="25" t="s">
        <v>207</v>
      </c>
      <c r="J53" s="31" t="s">
        <v>364</v>
      </c>
    </row>
    <row r="54" spans="1:10" x14ac:dyDescent="0.25">
      <c r="A54" s="157" t="s">
        <v>329</v>
      </c>
      <c r="B54" s="157"/>
      <c r="C54" s="157"/>
      <c r="D54" s="157"/>
      <c r="E54" s="157"/>
      <c r="F54" s="157"/>
      <c r="G54" s="220" t="b">
        <v>0</v>
      </c>
      <c r="H54" s="220"/>
      <c r="I54" s="28" t="b">
        <v>0</v>
      </c>
      <c r="J54" s="132"/>
    </row>
    <row r="55" spans="1:10" x14ac:dyDescent="0.25">
      <c r="A55" s="212" t="str">
        <f>IF('Project Particulars'!G25="Project Quantity Surveyor", "Quantity Surveyor's Valuation for Interim Claim", "Consultant's Valuation for Work Completion")</f>
        <v>Consultant's Valuation for Work Completion</v>
      </c>
      <c r="B55" s="212"/>
      <c r="C55" s="212"/>
      <c r="D55" s="212"/>
      <c r="E55" s="212"/>
      <c r="F55" s="212"/>
      <c r="G55" s="213" t="b">
        <v>0</v>
      </c>
      <c r="H55" s="213"/>
      <c r="I55" s="28" t="b">
        <v>0</v>
      </c>
      <c r="J55" s="132"/>
    </row>
    <row r="56" spans="1:10" x14ac:dyDescent="0.25">
      <c r="A56" s="212" t="str">
        <f>IF('Project Particulars'!G16="Project Architect", "Architect's Interim Certificate", "")</f>
        <v/>
      </c>
      <c r="B56" s="212"/>
      <c r="C56" s="212"/>
      <c r="D56" s="212"/>
      <c r="E56" s="212"/>
      <c r="F56" s="212"/>
      <c r="G56" s="213" t="b">
        <v>0</v>
      </c>
      <c r="H56" s="213"/>
      <c r="I56" s="28" t="b">
        <v>0</v>
      </c>
      <c r="J56" s="132"/>
    </row>
    <row r="57" spans="1:10" ht="15" customHeight="1" x14ac:dyDescent="0.25">
      <c r="A57" s="221" t="s">
        <v>237</v>
      </c>
      <c r="B57" s="221"/>
      <c r="C57" s="221"/>
      <c r="D57" s="221"/>
      <c r="E57" s="221"/>
      <c r="F57" s="221"/>
      <c r="G57" s="213" t="b">
        <v>0</v>
      </c>
      <c r="H57" s="213"/>
      <c r="I57" s="28" t="b">
        <v>0</v>
      </c>
      <c r="J57" s="132"/>
    </row>
    <row r="58" spans="1:10" ht="30" customHeight="1" x14ac:dyDescent="0.25">
      <c r="A58" s="221" t="s">
        <v>236</v>
      </c>
      <c r="B58" s="221"/>
      <c r="C58" s="221"/>
      <c r="D58" s="221"/>
      <c r="E58" s="221"/>
      <c r="F58" s="221"/>
      <c r="G58" s="261" t="b">
        <v>0</v>
      </c>
      <c r="H58" s="261"/>
      <c r="I58" s="28" t="b">
        <v>0</v>
      </c>
      <c r="J58" s="132"/>
    </row>
    <row r="59" spans="1:10" x14ac:dyDescent="0.25">
      <c r="A59" s="212" t="s">
        <v>242</v>
      </c>
      <c r="B59" s="212"/>
      <c r="C59" s="212"/>
      <c r="D59" s="212"/>
      <c r="E59" s="212"/>
      <c r="F59" s="212"/>
      <c r="G59" s="213" t="b">
        <v>0</v>
      </c>
      <c r="H59" s="213"/>
      <c r="I59" s="28" t="b">
        <v>0</v>
      </c>
      <c r="J59" s="132"/>
    </row>
    <row r="60" spans="1:10" x14ac:dyDescent="0.25">
      <c r="A60" s="212" t="s">
        <v>334</v>
      </c>
      <c r="B60" s="212"/>
      <c r="C60" s="212"/>
      <c r="D60" s="212"/>
      <c r="E60" s="212"/>
      <c r="F60" s="212"/>
      <c r="G60" s="213" t="b">
        <v>0</v>
      </c>
      <c r="H60" s="213"/>
      <c r="I60" s="28" t="b">
        <v>0</v>
      </c>
      <c r="J60" s="132"/>
    </row>
    <row r="61" spans="1:10" x14ac:dyDescent="0.25">
      <c r="A61" s="4"/>
      <c r="B61" s="4"/>
      <c r="C61" s="4"/>
      <c r="D61" s="4"/>
      <c r="E61" s="4"/>
      <c r="F61" s="4"/>
      <c r="G61" s="4"/>
      <c r="H61" s="4"/>
      <c r="I61" s="4"/>
      <c r="J61" s="4"/>
    </row>
    <row r="62" spans="1:10" x14ac:dyDescent="0.25">
      <c r="A62" s="48" t="s">
        <v>239</v>
      </c>
      <c r="B62" s="4"/>
      <c r="C62" s="4"/>
      <c r="D62" s="4"/>
      <c r="E62" s="4"/>
      <c r="F62" s="4"/>
      <c r="G62" s="4"/>
      <c r="H62" s="4"/>
      <c r="I62" s="4"/>
      <c r="J62" s="4"/>
    </row>
    <row r="63" spans="1:10" x14ac:dyDescent="0.25">
      <c r="A63" s="4"/>
      <c r="B63" s="4"/>
      <c r="C63" s="4"/>
      <c r="D63" s="4"/>
      <c r="E63" s="4"/>
      <c r="F63" s="4"/>
      <c r="G63" s="4"/>
      <c r="H63" s="4"/>
      <c r="I63" s="4"/>
      <c r="J63" s="4"/>
    </row>
    <row r="64" spans="1:10" ht="46.5" customHeight="1" x14ac:dyDescent="0.25">
      <c r="A64" s="193" t="s">
        <v>246</v>
      </c>
      <c r="B64" s="193"/>
      <c r="C64" s="193"/>
      <c r="D64" s="193"/>
      <c r="E64" s="193"/>
      <c r="F64" s="193"/>
      <c r="G64" s="213" t="b">
        <v>0</v>
      </c>
      <c r="H64" s="213"/>
      <c r="I64" s="4"/>
      <c r="J64" s="4"/>
    </row>
    <row r="65" spans="1:10" x14ac:dyDescent="0.25">
      <c r="A65" s="4"/>
      <c r="B65" s="4"/>
      <c r="C65" s="4"/>
      <c r="D65" s="4"/>
      <c r="E65" s="4"/>
      <c r="F65" s="4"/>
      <c r="G65" s="4"/>
      <c r="H65" s="4"/>
      <c r="I65" s="4"/>
      <c r="J65" s="4"/>
    </row>
    <row r="66" spans="1:10" ht="45.75" customHeight="1" x14ac:dyDescent="0.25">
      <c r="A66" s="193" t="s">
        <v>240</v>
      </c>
      <c r="B66" s="193"/>
      <c r="C66" s="193"/>
      <c r="D66" s="193"/>
      <c r="E66" s="193"/>
      <c r="F66" s="193"/>
      <c r="G66" s="213" t="b">
        <v>0</v>
      </c>
      <c r="H66" s="213"/>
      <c r="I66" s="4"/>
      <c r="J66" s="4"/>
    </row>
    <row r="67" spans="1:10" x14ac:dyDescent="0.25">
      <c r="A67" s="4"/>
      <c r="B67" s="4"/>
      <c r="C67" s="4"/>
      <c r="D67" s="4"/>
      <c r="E67" s="4"/>
      <c r="F67" s="4"/>
      <c r="G67" s="4"/>
      <c r="H67" s="4"/>
      <c r="I67" s="4"/>
      <c r="J67" s="4"/>
    </row>
    <row r="68" spans="1:10" x14ac:dyDescent="0.25">
      <c r="A68" s="195" t="s">
        <v>247</v>
      </c>
      <c r="B68" s="195"/>
      <c r="C68" s="195"/>
      <c r="D68" s="195"/>
      <c r="E68" s="195"/>
      <c r="F68" s="195"/>
      <c r="G68" s="213" t="b">
        <v>0</v>
      </c>
      <c r="H68" s="213"/>
      <c r="I68" s="4"/>
      <c r="J68" s="4"/>
    </row>
    <row r="69" spans="1:10" ht="17.25" x14ac:dyDescent="0.4">
      <c r="A69" s="262">
        <f>G44</f>
        <v>0</v>
      </c>
      <c r="B69" s="262"/>
      <c r="C69" s="262"/>
      <c r="D69" s="195" t="s">
        <v>248</v>
      </c>
      <c r="E69" s="195"/>
      <c r="F69" s="195"/>
      <c r="G69" s="213"/>
      <c r="H69" s="213"/>
      <c r="I69" s="4"/>
      <c r="J69" s="4"/>
    </row>
    <row r="70" spans="1:10" x14ac:dyDescent="0.25">
      <c r="A70" s="4"/>
      <c r="B70" s="4"/>
      <c r="C70" s="4"/>
      <c r="D70" s="4"/>
      <c r="E70" s="4"/>
      <c r="F70" s="4"/>
      <c r="G70" s="4"/>
      <c r="H70" s="4"/>
      <c r="I70" s="4"/>
      <c r="J70" s="4"/>
    </row>
    <row r="71" spans="1:10" x14ac:dyDescent="0.25">
      <c r="A71" s="195" t="s">
        <v>222</v>
      </c>
      <c r="B71" s="195"/>
      <c r="C71" s="195"/>
      <c r="D71" s="4"/>
      <c r="E71" s="4"/>
      <c r="F71" s="4"/>
      <c r="G71" s="4"/>
      <c r="H71" s="4"/>
      <c r="I71" s="4"/>
      <c r="J71" s="4"/>
    </row>
    <row r="72" spans="1:10" x14ac:dyDescent="0.25">
      <c r="A72" s="264" t="str">
        <f ca="1">IF(AND(G44&gt;0, G68=TRUE), IF(A72="", TODAY(), "A71"), "")</f>
        <v/>
      </c>
      <c r="B72" s="264"/>
      <c r="C72" s="264"/>
      <c r="D72" s="4"/>
      <c r="E72" s="4"/>
      <c r="F72" s="4"/>
      <c r="G72" s="4"/>
      <c r="H72" s="4"/>
      <c r="I72" s="4"/>
      <c r="J72" s="4"/>
    </row>
    <row r="73" spans="1:10" x14ac:dyDescent="0.25">
      <c r="A73" s="4"/>
      <c r="B73" s="4"/>
      <c r="C73" s="4"/>
      <c r="D73" s="4"/>
      <c r="E73" s="4"/>
      <c r="F73" s="4"/>
      <c r="G73" s="4"/>
      <c r="H73" s="4"/>
      <c r="I73" s="4"/>
      <c r="J73" s="4"/>
    </row>
    <row r="74" spans="1:10" x14ac:dyDescent="0.25">
      <c r="A74" s="4"/>
      <c r="B74" s="4"/>
      <c r="C74" s="4"/>
      <c r="D74" s="4"/>
      <c r="E74" s="4"/>
      <c r="F74" s="4"/>
      <c r="G74" s="4"/>
      <c r="H74" s="4"/>
      <c r="I74" s="4"/>
      <c r="J74" s="4"/>
    </row>
    <row r="75" spans="1:10" x14ac:dyDescent="0.25">
      <c r="A75" s="4"/>
      <c r="B75" s="4"/>
      <c r="C75" s="4"/>
      <c r="D75" s="4"/>
      <c r="E75" s="4"/>
      <c r="F75" s="4"/>
      <c r="G75" s="4"/>
      <c r="H75" s="4"/>
      <c r="I75" s="4"/>
      <c r="J75" s="4"/>
    </row>
    <row r="76" spans="1:10" x14ac:dyDescent="0.25">
      <c r="A76" s="4"/>
      <c r="B76" s="4"/>
      <c r="C76" s="4"/>
      <c r="D76" s="4"/>
      <c r="E76" s="4"/>
      <c r="F76" s="4"/>
      <c r="G76" s="4"/>
      <c r="H76" s="4"/>
      <c r="I76" s="4"/>
      <c r="J76" s="4"/>
    </row>
    <row r="77" spans="1:10" x14ac:dyDescent="0.25">
      <c r="A77" s="4"/>
      <c r="B77" s="4"/>
      <c r="C77" s="4"/>
      <c r="D77" s="4"/>
      <c r="E77" s="4"/>
      <c r="F77" s="4"/>
      <c r="G77" s="4"/>
      <c r="H77" s="4"/>
      <c r="I77" s="4"/>
      <c r="J77" s="4"/>
    </row>
    <row r="78" spans="1:10" x14ac:dyDescent="0.25">
      <c r="A78" s="265"/>
      <c r="B78" s="265"/>
      <c r="C78" s="265"/>
      <c r="D78" s="4"/>
      <c r="E78" s="4"/>
      <c r="F78" s="4"/>
      <c r="G78" s="4"/>
      <c r="H78" s="4"/>
      <c r="I78" s="4"/>
      <c r="J78" s="4"/>
    </row>
    <row r="79" spans="1:10" ht="15" customHeight="1" x14ac:dyDescent="0.25">
      <c r="A79" s="268" t="str">
        <f>IF(NOT(ISBLANK(MonOwners)), MonOwners, "")</f>
        <v/>
      </c>
      <c r="B79" s="268"/>
      <c r="C79" s="268"/>
      <c r="D79" s="4"/>
      <c r="E79" s="4"/>
      <c r="F79" s="4"/>
      <c r="G79" s="268" t="str">
        <f>IF(NOT(ISBLANK(PriConsult)), PriConsult, "")</f>
        <v/>
      </c>
      <c r="H79" s="268"/>
      <c r="I79" s="268"/>
      <c r="J79" s="4"/>
    </row>
    <row r="80" spans="1:10" x14ac:dyDescent="0.25">
      <c r="A80" s="195" t="s">
        <v>282</v>
      </c>
      <c r="B80" s="157"/>
      <c r="C80" s="157"/>
      <c r="D80" s="4"/>
      <c r="E80" s="4"/>
      <c r="F80" s="4"/>
      <c r="G80" s="195" t="s">
        <v>282</v>
      </c>
      <c r="H80" s="157"/>
      <c r="I80" s="157"/>
      <c r="J80" s="4"/>
    </row>
    <row r="81" spans="1:10" x14ac:dyDescent="0.25">
      <c r="A81" s="4"/>
      <c r="B81" s="4"/>
      <c r="C81" s="4"/>
      <c r="D81" s="4"/>
      <c r="E81" s="4"/>
      <c r="F81" s="4"/>
      <c r="G81" s="4"/>
      <c r="H81" s="4"/>
      <c r="I81" s="4"/>
      <c r="J81" s="4"/>
    </row>
    <row r="82" spans="1:10" x14ac:dyDescent="0.25">
      <c r="A82" s="4"/>
      <c r="B82" s="4"/>
      <c r="C82" s="4"/>
      <c r="D82" s="4"/>
      <c r="E82" s="4"/>
      <c r="F82" s="4"/>
      <c r="G82" s="4"/>
      <c r="H82" s="4"/>
      <c r="I82" s="4"/>
      <c r="J82" s="4"/>
    </row>
    <row r="83" spans="1:10" x14ac:dyDescent="0.25">
      <c r="A83" s="4"/>
      <c r="B83" s="4"/>
      <c r="C83" s="4"/>
      <c r="D83" s="4"/>
      <c r="E83" s="4"/>
      <c r="F83" s="4"/>
      <c r="G83" s="4"/>
      <c r="H83" s="4"/>
      <c r="I83" s="4"/>
      <c r="J83" s="4"/>
    </row>
    <row r="84" spans="1:10" x14ac:dyDescent="0.25">
      <c r="A84" s="4"/>
      <c r="B84" s="4"/>
      <c r="C84" s="4"/>
      <c r="D84" s="4"/>
      <c r="E84" s="4"/>
      <c r="F84" s="4"/>
      <c r="G84" s="4"/>
      <c r="H84" s="4"/>
      <c r="I84" s="4"/>
      <c r="J84" s="4"/>
    </row>
    <row r="85" spans="1:10" x14ac:dyDescent="0.25">
      <c r="A85" s="4"/>
      <c r="B85" s="4"/>
      <c r="C85" s="4"/>
      <c r="D85" s="4"/>
      <c r="E85" s="4"/>
      <c r="F85" s="4"/>
      <c r="G85" s="4"/>
      <c r="H85" s="4"/>
      <c r="I85" s="4"/>
      <c r="J85" s="4"/>
    </row>
    <row r="86" spans="1:10" x14ac:dyDescent="0.25">
      <c r="A86" s="4"/>
      <c r="B86" s="4"/>
      <c r="C86" s="4"/>
      <c r="D86" s="4"/>
      <c r="E86" s="4"/>
      <c r="F86" s="4"/>
      <c r="G86" s="4"/>
      <c r="H86" s="4"/>
      <c r="I86" s="4"/>
      <c r="J86" s="4"/>
    </row>
    <row r="87" spans="1:10" x14ac:dyDescent="0.25">
      <c r="A87" s="265"/>
      <c r="B87" s="265"/>
      <c r="C87" s="265"/>
      <c r="D87" s="4"/>
      <c r="E87" s="4"/>
      <c r="F87" s="4"/>
      <c r="G87" s="4"/>
      <c r="H87" s="4"/>
      <c r="I87" s="4"/>
      <c r="J87" s="4"/>
    </row>
    <row r="88" spans="1:10" x14ac:dyDescent="0.25">
      <c r="A88" s="263" t="str">
        <f>IF(NOT(ISBLANK(SecConsult)), SecConsult, "")</f>
        <v/>
      </c>
      <c r="B88" s="263"/>
      <c r="C88" s="263"/>
      <c r="D88" s="263"/>
      <c r="E88" s="4"/>
      <c r="F88" s="4"/>
      <c r="G88" s="4"/>
      <c r="H88" s="4"/>
      <c r="I88" s="4"/>
      <c r="J88" s="4"/>
    </row>
    <row r="89" spans="1:10" ht="15" customHeight="1" x14ac:dyDescent="0.25">
      <c r="A89" s="216" t="str">
        <f>IF(NOT(ISBLANK(SecConsult)), SecConsult, "")</f>
        <v/>
      </c>
      <c r="B89" s="216"/>
      <c r="C89" s="216"/>
      <c r="D89" s="4"/>
      <c r="E89" s="4"/>
      <c r="F89" s="4"/>
      <c r="G89" s="4"/>
      <c r="H89" s="4"/>
      <c r="I89" s="4"/>
      <c r="J89" s="4"/>
    </row>
    <row r="90" spans="1:10" ht="28.5" customHeight="1" x14ac:dyDescent="0.25">
      <c r="A90" s="83"/>
      <c r="B90" s="83"/>
      <c r="C90" s="83"/>
      <c r="D90" s="4"/>
      <c r="E90" s="4"/>
      <c r="F90" s="4"/>
      <c r="G90" s="4"/>
      <c r="H90" s="4"/>
      <c r="I90" s="4"/>
      <c r="J90" s="4"/>
    </row>
    <row r="91" spans="1:10" x14ac:dyDescent="0.25">
      <c r="A91" s="196" t="s">
        <v>249</v>
      </c>
      <c r="B91" s="196"/>
      <c r="C91" s="196"/>
      <c r="D91" s="196"/>
      <c r="E91" s="196"/>
      <c r="F91" s="196"/>
      <c r="G91" s="196"/>
      <c r="H91" s="196"/>
      <c r="I91" s="196"/>
      <c r="J91" s="196"/>
    </row>
    <row r="92" spans="1:10" ht="15.75" thickBot="1" x14ac:dyDescent="0.3">
      <c r="A92" s="144" t="s">
        <v>250</v>
      </c>
      <c r="B92" s="145"/>
      <c r="C92" s="145"/>
      <c r="D92" s="145"/>
      <c r="E92" s="145"/>
      <c r="F92" s="145"/>
      <c r="G92" s="145"/>
      <c r="H92" s="145"/>
      <c r="I92" s="145"/>
      <c r="J92" s="145"/>
    </row>
    <row r="93" spans="1:10" ht="15.75" thickTop="1" x14ac:dyDescent="0.25">
      <c r="A93" s="4"/>
      <c r="B93" s="4"/>
      <c r="C93" s="4"/>
      <c r="D93" s="4"/>
      <c r="E93" s="4"/>
      <c r="F93" s="4"/>
      <c r="G93" s="4"/>
      <c r="H93" s="4"/>
      <c r="I93" s="4"/>
      <c r="J93" s="4"/>
    </row>
    <row r="94" spans="1:10" x14ac:dyDescent="0.25">
      <c r="A94" s="214" t="s">
        <v>367</v>
      </c>
      <c r="B94" s="214"/>
      <c r="C94" s="214"/>
      <c r="D94" s="214"/>
      <c r="E94" s="4"/>
      <c r="F94" s="4"/>
      <c r="G94" s="4"/>
      <c r="H94" s="4"/>
      <c r="I94" s="4"/>
      <c r="J94" s="31" t="s">
        <v>251</v>
      </c>
    </row>
    <row r="95" spans="1:10" x14ac:dyDescent="0.25">
      <c r="A95" s="4"/>
      <c r="B95" s="4"/>
      <c r="C95" s="4"/>
      <c r="D95" s="4"/>
      <c r="E95" s="4"/>
      <c r="F95" s="4"/>
      <c r="G95" s="4"/>
      <c r="H95" s="4"/>
      <c r="I95" s="4"/>
      <c r="J95" s="4"/>
    </row>
    <row r="96" spans="1:10" x14ac:dyDescent="0.25">
      <c r="A96" s="4" t="s">
        <v>359</v>
      </c>
      <c r="B96" s="4"/>
      <c r="C96" s="4"/>
      <c r="D96" s="4"/>
      <c r="E96" s="4"/>
      <c r="F96" s="4"/>
      <c r="G96" s="4"/>
      <c r="H96" s="4"/>
      <c r="I96" s="28" t="b">
        <v>0</v>
      </c>
      <c r="J96" s="62"/>
    </row>
    <row r="97" spans="1:10" ht="31.5" customHeight="1" x14ac:dyDescent="0.25">
      <c r="A97" s="156" t="s">
        <v>368</v>
      </c>
      <c r="B97" s="156"/>
      <c r="C97" s="156"/>
      <c r="D97" s="156"/>
      <c r="E97" s="156"/>
      <c r="F97" s="156"/>
      <c r="G97" s="4"/>
      <c r="H97" s="4"/>
      <c r="I97" s="28" t="b">
        <v>0</v>
      </c>
      <c r="J97" s="103"/>
    </row>
    <row r="98" spans="1:10" ht="31.5" customHeight="1" x14ac:dyDescent="0.25">
      <c r="A98" s="156" t="s">
        <v>369</v>
      </c>
      <c r="B98" s="156"/>
      <c r="C98" s="156"/>
      <c r="D98" s="156"/>
      <c r="E98" s="156"/>
      <c r="F98" s="156"/>
      <c r="G98" s="4"/>
      <c r="H98" s="4"/>
      <c r="I98" s="28" t="b">
        <v>0</v>
      </c>
      <c r="J98" s="103"/>
    </row>
    <row r="99" spans="1:10" ht="15" customHeight="1" x14ac:dyDescent="0.25">
      <c r="A99" s="26"/>
      <c r="B99" s="4"/>
      <c r="C99" s="4"/>
      <c r="D99" s="4"/>
      <c r="E99" s="4"/>
      <c r="F99" s="4"/>
      <c r="G99" s="4"/>
      <c r="H99" s="4"/>
      <c r="I99" s="4"/>
      <c r="J99" s="4"/>
    </row>
    <row r="100" spans="1:10" ht="15" customHeight="1" x14ac:dyDescent="0.25">
      <c r="A100" s="26" t="s">
        <v>370</v>
      </c>
      <c r="B100" s="4"/>
      <c r="C100" s="4"/>
      <c r="D100" s="4"/>
      <c r="E100" s="4"/>
      <c r="F100" s="4"/>
      <c r="G100" s="4"/>
      <c r="H100" s="4"/>
      <c r="I100" s="4"/>
      <c r="J100" s="31"/>
    </row>
    <row r="101" spans="1:10" ht="15" customHeight="1" x14ac:dyDescent="0.25">
      <c r="A101" s="4" t="s">
        <v>359</v>
      </c>
      <c r="B101" s="4"/>
      <c r="C101" s="4"/>
      <c r="D101" s="4"/>
      <c r="E101" s="146"/>
      <c r="F101" s="4"/>
      <c r="I101" s="143" t="b">
        <v>0</v>
      </c>
      <c r="J101" s="147"/>
    </row>
    <row r="102" spans="1:10" ht="31.5" customHeight="1" x14ac:dyDescent="0.25">
      <c r="A102" s="156" t="s">
        <v>371</v>
      </c>
      <c r="B102" s="156"/>
      <c r="C102" s="156"/>
      <c r="D102" s="156"/>
      <c r="E102" s="156"/>
      <c r="F102" s="156"/>
      <c r="I102" s="148" t="b">
        <v>0</v>
      </c>
      <c r="J102" s="49"/>
    </row>
    <row r="103" spans="1:10" x14ac:dyDescent="0.25">
      <c r="A103" s="215" t="s">
        <v>372</v>
      </c>
      <c r="B103" s="215"/>
      <c r="C103" s="215"/>
      <c r="D103" s="215"/>
      <c r="E103" s="215"/>
      <c r="F103" s="215"/>
      <c r="I103" s="63" t="b">
        <v>0</v>
      </c>
    </row>
    <row r="104" spans="1:10" x14ac:dyDescent="0.25">
      <c r="A104" s="149"/>
      <c r="B104" s="150"/>
      <c r="C104" s="150"/>
      <c r="D104" s="150"/>
      <c r="E104" s="150"/>
      <c r="F104" s="150"/>
      <c r="I104" s="63"/>
    </row>
    <row r="105" spans="1:10" x14ac:dyDescent="0.25">
      <c r="A105" t="s">
        <v>224</v>
      </c>
    </row>
    <row r="106" spans="1:10" ht="82.5" customHeight="1" x14ac:dyDescent="0.25">
      <c r="A106" s="217"/>
      <c r="B106" s="217"/>
      <c r="C106" s="217"/>
      <c r="D106" s="217"/>
      <c r="E106" s="217"/>
      <c r="F106" s="217"/>
      <c r="G106" s="217"/>
      <c r="H106" s="217"/>
      <c r="I106" s="217"/>
      <c r="J106" s="217"/>
    </row>
    <row r="107" spans="1:10" x14ac:dyDescent="0.25">
      <c r="A107" s="151"/>
      <c r="B107" s="151"/>
      <c r="C107" s="151"/>
      <c r="D107" s="151"/>
      <c r="E107" s="151"/>
      <c r="F107" s="151"/>
      <c r="G107" s="151"/>
      <c r="H107" s="151"/>
      <c r="I107" s="151"/>
      <c r="J107" s="151"/>
    </row>
    <row r="108" spans="1:10" ht="17.25" x14ac:dyDescent="0.4">
      <c r="A108" s="218" t="s">
        <v>252</v>
      </c>
      <c r="B108" s="218"/>
      <c r="C108" s="218"/>
      <c r="D108" s="50">
        <f>J43</f>
        <v>0</v>
      </c>
      <c r="E108" s="218" t="s">
        <v>253</v>
      </c>
      <c r="F108" s="218"/>
      <c r="I108" s="148"/>
    </row>
    <row r="110" spans="1:10" ht="15" customHeight="1" x14ac:dyDescent="0.25">
      <c r="A110" s="218" t="s">
        <v>225</v>
      </c>
      <c r="B110" s="218"/>
      <c r="C110" s="218"/>
    </row>
    <row r="111" spans="1:10" x14ac:dyDescent="0.25">
      <c r="A111" s="219" t="str">
        <f ca="1">IF(AND(I108=TRUE, G72=TRUE, J43&gt;0), IF(A111="", TODAY(), A111), "")</f>
        <v/>
      </c>
      <c r="B111" s="219"/>
      <c r="C111" s="219"/>
    </row>
    <row r="114" spans="1:10" ht="45" customHeight="1" x14ac:dyDescent="0.25"/>
    <row r="117" spans="1:10" x14ac:dyDescent="0.25">
      <c r="B117" s="49"/>
      <c r="C117" s="49"/>
      <c r="D117" s="49"/>
    </row>
    <row r="118" spans="1:10" ht="45" customHeight="1" x14ac:dyDescent="0.25">
      <c r="B118" s="266" t="s">
        <v>376</v>
      </c>
      <c r="C118" s="267"/>
      <c r="D118" s="267"/>
      <c r="H118" s="209" t="s">
        <v>375</v>
      </c>
      <c r="I118" s="210"/>
      <c r="J118" s="210"/>
    </row>
    <row r="120" spans="1:10" ht="15.75" thickBot="1" x14ac:dyDescent="0.3">
      <c r="A120" s="152"/>
      <c r="B120" s="152"/>
      <c r="C120" s="152"/>
      <c r="D120" s="152"/>
      <c r="E120" s="152"/>
      <c r="F120" s="152"/>
      <c r="G120" s="152"/>
      <c r="H120" s="152"/>
      <c r="I120" s="152"/>
      <c r="J120" s="152"/>
    </row>
    <row r="121" spans="1:10" ht="15.75" thickTop="1" x14ac:dyDescent="0.25"/>
  </sheetData>
  <sheetProtection algorithmName="SHA-512" hashValue="18uefgdv+2829zvz7LkhTm4e1fvXIMawswhjl5HsNI1IAS8GEX9YbgjiMMwTWM1w7Ix7jvsHFrxrrjJGpMgSJg==" saltValue="EhY0KjHoOlm0j34QB1/MLQ==" spinCount="100000" sheet="1" objects="1" scenarios="1"/>
  <protectedRanges>
    <protectedRange algorithmName="SHA-512" hashValue="jFe6GIzzF9JTfuKM3gVhecgGqu/O6ZxeILBodQp1EH32vXX00KEKIdXmE0fpTQcqMV2uaCb4vlQCycJJtpcBHw==" saltValue="Sx2rphqv6kkoThaiT8OMqg==" spinCount="100000" sqref="G8:H29 G33:H39 G42 B52 G54:H60 G64 G66 G68" name="ApplicantRange3"/>
    <protectedRange algorithmName="SHA-512" hashValue="4/mVSrNpcH7wxS0uRJR4xOjSNTRADt+l5hDgjWmQXC669LyGpUELIgoNQlvVpHzUxE4zRSNRNsa/1rq5sMcveA==" saltValue="gYOewBMlfIdTGnnxclfZhA==" spinCount="100000" sqref="J8:J29 J33:J39 J42" name="URA Range 3"/>
    <protectedRange algorithmName="SHA-512" hashValue="0pMSXlvNw3GVUK4HVTJGWKRn/mnITARVO8SC3do38RS78Qo09R5sx0Uie7v74pqUYpuPWgQx4pOC59pldSZbXQ==" saltValue="g72u2cYiBMIIOZd4aYAP0w==" spinCount="100000" sqref="E101 I102:I104 I108" name="URA Range 2_1"/>
  </protectedRanges>
  <mergeCells count="121">
    <mergeCell ref="A15:C15"/>
    <mergeCell ref="G15:H15"/>
    <mergeCell ref="A10:C10"/>
    <mergeCell ref="G10:H10"/>
    <mergeCell ref="A11:C11"/>
    <mergeCell ref="G11:H11"/>
    <mergeCell ref="A12:C12"/>
    <mergeCell ref="G12:H12"/>
    <mergeCell ref="A19:C19"/>
    <mergeCell ref="G19:H19"/>
    <mergeCell ref="A7:C7"/>
    <mergeCell ref="G7:H7"/>
    <mergeCell ref="A8:C8"/>
    <mergeCell ref="G8:H8"/>
    <mergeCell ref="A9:C9"/>
    <mergeCell ref="G9:H9"/>
    <mergeCell ref="A13:C13"/>
    <mergeCell ref="G13:H13"/>
    <mergeCell ref="A14:C14"/>
    <mergeCell ref="G14:H14"/>
    <mergeCell ref="A20:C20"/>
    <mergeCell ref="G20:H20"/>
    <mergeCell ref="A21:C21"/>
    <mergeCell ref="G21:H21"/>
    <mergeCell ref="A16:C16"/>
    <mergeCell ref="G16:H16"/>
    <mergeCell ref="A17:C17"/>
    <mergeCell ref="G17:H17"/>
    <mergeCell ref="A18:C18"/>
    <mergeCell ref="G18:H18"/>
    <mergeCell ref="A25:C25"/>
    <mergeCell ref="G25:H25"/>
    <mergeCell ref="A26:C26"/>
    <mergeCell ref="G26:H26"/>
    <mergeCell ref="A27:C27"/>
    <mergeCell ref="G27:H27"/>
    <mergeCell ref="A22:C22"/>
    <mergeCell ref="G22:H22"/>
    <mergeCell ref="A23:C23"/>
    <mergeCell ref="G23:H23"/>
    <mergeCell ref="A24:C24"/>
    <mergeCell ref="G24:H24"/>
    <mergeCell ref="A32:D32"/>
    <mergeCell ref="G32:H32"/>
    <mergeCell ref="A33:D33"/>
    <mergeCell ref="G33:H33"/>
    <mergeCell ref="A34:D34"/>
    <mergeCell ref="G34:H34"/>
    <mergeCell ref="A28:C28"/>
    <mergeCell ref="G28:H28"/>
    <mergeCell ref="A29:C29"/>
    <mergeCell ref="G29:H29"/>
    <mergeCell ref="A30:D30"/>
    <mergeCell ref="G30:H30"/>
    <mergeCell ref="A38:D38"/>
    <mergeCell ref="G38:H38"/>
    <mergeCell ref="A39:D39"/>
    <mergeCell ref="G39:H39"/>
    <mergeCell ref="A40:D40"/>
    <mergeCell ref="G40:H40"/>
    <mergeCell ref="A35:D35"/>
    <mergeCell ref="G35:H35"/>
    <mergeCell ref="A36:D36"/>
    <mergeCell ref="G36:H36"/>
    <mergeCell ref="A37:D37"/>
    <mergeCell ref="G37:H37"/>
    <mergeCell ref="A54:F54"/>
    <mergeCell ref="G54:H54"/>
    <mergeCell ref="A55:F55"/>
    <mergeCell ref="G55:H55"/>
    <mergeCell ref="A56:F56"/>
    <mergeCell ref="G56:H56"/>
    <mergeCell ref="G53:H53"/>
    <mergeCell ref="A42:D42"/>
    <mergeCell ref="G42:H42"/>
    <mergeCell ref="A44:D44"/>
    <mergeCell ref="G44:H44"/>
    <mergeCell ref="B52:C52"/>
    <mergeCell ref="D52:E52"/>
    <mergeCell ref="E48:F48"/>
    <mergeCell ref="E49:F49"/>
    <mergeCell ref="E47:F47"/>
    <mergeCell ref="A60:F60"/>
    <mergeCell ref="G60:H60"/>
    <mergeCell ref="A64:F64"/>
    <mergeCell ref="G64:H64"/>
    <mergeCell ref="A66:F66"/>
    <mergeCell ref="G66:H66"/>
    <mergeCell ref="A57:F57"/>
    <mergeCell ref="G57:H57"/>
    <mergeCell ref="A58:F58"/>
    <mergeCell ref="G58:H58"/>
    <mergeCell ref="A59:F59"/>
    <mergeCell ref="G59:H59"/>
    <mergeCell ref="A78:C78"/>
    <mergeCell ref="A79:C79"/>
    <mergeCell ref="G79:I79"/>
    <mergeCell ref="A68:F68"/>
    <mergeCell ref="G68:H69"/>
    <mergeCell ref="A69:C69"/>
    <mergeCell ref="D69:F69"/>
    <mergeCell ref="A71:C71"/>
    <mergeCell ref="A72:C72"/>
    <mergeCell ref="B118:D118"/>
    <mergeCell ref="H118:J118"/>
    <mergeCell ref="A80:C80"/>
    <mergeCell ref="G80:I80"/>
    <mergeCell ref="A91:J91"/>
    <mergeCell ref="A89:C89"/>
    <mergeCell ref="A87:C87"/>
    <mergeCell ref="A88:D88"/>
    <mergeCell ref="A97:F97"/>
    <mergeCell ref="A98:F98"/>
    <mergeCell ref="A94:D94"/>
    <mergeCell ref="A102:F102"/>
    <mergeCell ref="A103:F103"/>
    <mergeCell ref="A106:J106"/>
    <mergeCell ref="A108:C108"/>
    <mergeCell ref="E108:F108"/>
    <mergeCell ref="A110:C110"/>
    <mergeCell ref="A111:C111"/>
  </mergeCells>
  <conditionalFormatting sqref="A87:C87">
    <cfRule type="expression" dxfId="271" priority="35">
      <formula>IF(ISBLANK(SecConsult), 1, 0)</formula>
    </cfRule>
  </conditionalFormatting>
  <conditionalFormatting sqref="A54:F56">
    <cfRule type="expression" priority="31" stopIfTrue="1">
      <formula>IF($G54=TRUE, 1, 0)</formula>
    </cfRule>
    <cfRule type="expression" dxfId="270" priority="32">
      <formula>IF($G$44&gt;0, 1, 0)</formula>
    </cfRule>
  </conditionalFormatting>
  <conditionalFormatting sqref="A57:F57">
    <cfRule type="expression" dxfId="268" priority="110">
      <formula>IF($G$40&gt;0, 1, 0)</formula>
    </cfRule>
    <cfRule type="expression" dxfId="267" priority="109" stopIfTrue="1">
      <formula>IF(AND($G$40&gt;0, $G57=TRUE), 1, 0)</formula>
    </cfRule>
  </conditionalFormatting>
  <conditionalFormatting sqref="A58:F58">
    <cfRule type="expression" dxfId="266" priority="107" stopIfTrue="1">
      <formula>IF(AND($G$42&gt;0, $G$58=TRUE), 1, 0)</formula>
    </cfRule>
    <cfRule type="expression" dxfId="265" priority="108">
      <formula>IF($G$42&gt;0, 1, 0)</formula>
    </cfRule>
  </conditionalFormatting>
  <conditionalFormatting sqref="A59:F59">
    <cfRule type="expression" dxfId="264" priority="102" stopIfTrue="1">
      <formula>IF(AND($B$52=TRUE, $G59=TRUE), 1, 0)</formula>
    </cfRule>
  </conditionalFormatting>
  <conditionalFormatting sqref="A59:F60">
    <cfRule type="expression" dxfId="263" priority="104">
      <formula>IF($B$52=TRUE, 1, 0)</formula>
    </cfRule>
    <cfRule type="expression" dxfId="262" priority="103">
      <formula>IF($B$52=FALSE, 1, 0)</formula>
    </cfRule>
  </conditionalFormatting>
  <conditionalFormatting sqref="A60:F60">
    <cfRule type="expression" priority="101" stopIfTrue="1">
      <formula>IF(AND($B$52=TRUE, $G60=TRUE), 1, 0)</formula>
    </cfRule>
  </conditionalFormatting>
  <conditionalFormatting sqref="A64:F64">
    <cfRule type="expression" priority="79" stopIfTrue="1">
      <formula>IF($G$64=TRUE, 1, 0)</formula>
    </cfRule>
    <cfRule type="expression" dxfId="261" priority="80">
      <formula>IF($G$44&gt;0, 1, 0)</formula>
    </cfRule>
  </conditionalFormatting>
  <conditionalFormatting sqref="A66:F66">
    <cfRule type="expression" priority="75" stopIfTrue="1">
      <formula>IF($G$66=TRUE, 1, 0)</formula>
    </cfRule>
    <cfRule type="expression" dxfId="260" priority="76">
      <formula>IF($G$44&gt;0, 1, 0)</formula>
    </cfRule>
  </conditionalFormatting>
  <conditionalFormatting sqref="A68:F69">
    <cfRule type="expression" dxfId="259" priority="71" stopIfTrue="1">
      <formula>IF($G$68=TRUE, 1, 0)</formula>
    </cfRule>
    <cfRule type="expression" dxfId="258" priority="72">
      <formula>IF($G$44&gt;0, 1, 0)</formula>
    </cfRule>
  </conditionalFormatting>
  <conditionalFormatting sqref="A102:H102">
    <cfRule type="expression" dxfId="257" priority="5" stopIfTrue="1">
      <formula>IF(AND($I$104=TRUE, $G$73=TRUE, $G$42&gt;0), 1, 0)</formula>
    </cfRule>
    <cfRule type="expression" dxfId="256" priority="18">
      <formula>IF(AND($G$73=TRUE, $G$44&gt;0), 1, 0)</formula>
    </cfRule>
    <cfRule type="expression" priority="17" stopIfTrue="1">
      <formula>IF(AND($G$73=TRUE, $I$103=TRUE), 1, 0)</formula>
    </cfRule>
  </conditionalFormatting>
  <conditionalFormatting sqref="A103:H103">
    <cfRule type="expression" priority="22" stopIfTrue="1">
      <formula>IF(AND($G$42&gt;0, $I$104=TRUE), 1, 0)</formula>
    </cfRule>
    <cfRule type="expression" dxfId="255" priority="23">
      <formula>IF(AND($G$42&gt;0, $G$73=TRUE), 1, 0)</formula>
    </cfRule>
    <cfRule type="expression" dxfId="254" priority="24">
      <formula>IF($G$42=0, 1, 0)</formula>
    </cfRule>
    <cfRule type="expression" dxfId="253" priority="8" stopIfTrue="1">
      <formula>IF(AND($G$42&gt;0, $G$73=TRUE, $I$103=TRUE), 1, 0)</formula>
    </cfRule>
  </conditionalFormatting>
  <conditionalFormatting sqref="A108:H108">
    <cfRule type="expression" dxfId="252" priority="3" stopIfTrue="1">
      <formula>IF(AND($I$104=TRUE, $G$73=TRUE, $G$42&gt;0), 1, 0)</formula>
    </cfRule>
    <cfRule type="expression" dxfId="251" priority="13">
      <formula>IF(AND($I$103=TRUE, #REF!=TRUE, $G$73=TRUE, $G$44&gt;0), 1, 0)</formula>
    </cfRule>
    <cfRule type="expression" priority="12" stopIfTrue="1">
      <formula>IF($I$109=TRUE, 1, 0)</formula>
    </cfRule>
  </conditionalFormatting>
  <conditionalFormatting sqref="B52:C52">
    <cfRule type="expression" dxfId="250" priority="105">
      <formula>IF($B52=TRUE, 1, 0)</formula>
    </cfRule>
    <cfRule type="expression" dxfId="249" priority="106">
      <formula>IF($B52=FALSE, 1, 0)</formula>
    </cfRule>
  </conditionalFormatting>
  <conditionalFormatting sqref="D52:E52">
    <cfRule type="expression" priority="111" stopIfTrue="1">
      <formula>IF($B$52=TRUE, 1, 0)</formula>
    </cfRule>
    <cfRule type="expression" dxfId="248" priority="112">
      <formula>IF($B$52=FALSE, 1, 0)</formula>
    </cfRule>
  </conditionalFormatting>
  <conditionalFormatting sqref="E47:F47">
    <cfRule type="expression" dxfId="247" priority="36">
      <formula>IF(ISBLANK(SecConsult), 1, 0)</formula>
    </cfRule>
  </conditionalFormatting>
  <conditionalFormatting sqref="G8:H29 G33:H39 G42">
    <cfRule type="expression" priority="114" stopIfTrue="1">
      <formula>NOT(ISBLANK($G8))</formula>
    </cfRule>
    <cfRule type="expression" dxfId="244" priority="113" stopIfTrue="1">
      <formula>IF(SUM(F8-G8)&lt;0, 1, 0)</formula>
    </cfRule>
  </conditionalFormatting>
  <conditionalFormatting sqref="G54:H56">
    <cfRule type="expression" dxfId="243" priority="98" stopIfTrue="1">
      <formula>IF($G54=TRUE, 1, 0)</formula>
    </cfRule>
    <cfRule type="expression" dxfId="242" priority="99">
      <formula>IF($G$44&gt;0, 1, 0)</formula>
    </cfRule>
  </conditionalFormatting>
  <conditionalFormatting sqref="G57:H57">
    <cfRule type="expression" dxfId="240" priority="93" stopIfTrue="1">
      <formula>IF($G$57=TRUE, 1, 0)</formula>
    </cfRule>
    <cfRule type="expression" dxfId="239" priority="94">
      <formula>IF($G$40&gt;0, 1, 0)</formula>
    </cfRule>
  </conditionalFormatting>
  <conditionalFormatting sqref="G58:H58">
    <cfRule type="expression" dxfId="238" priority="91" stopIfTrue="1">
      <formula>IF($G$58=TRUE, 1, 0)</formula>
    </cfRule>
    <cfRule type="expression" dxfId="237" priority="92">
      <formula>IF($G$42&gt;0, 1, 0)</formula>
    </cfRule>
  </conditionalFormatting>
  <conditionalFormatting sqref="G59:H60">
    <cfRule type="expression" dxfId="236" priority="96">
      <formula>IF($B$52=TRUE, 1, 0)</formula>
    </cfRule>
    <cfRule type="expression" dxfId="235" priority="95" stopIfTrue="1">
      <formula>IF($G59=TRUE, 1, 0)</formula>
    </cfRule>
  </conditionalFormatting>
  <conditionalFormatting sqref="G64:H64">
    <cfRule type="expression" dxfId="234" priority="78">
      <formula>IF($G$44&gt;0, 1, 0)</formula>
    </cfRule>
    <cfRule type="expression" dxfId="233" priority="77" stopIfTrue="1">
      <formula>IF($G$64=TRUE, 1, 0)</formula>
    </cfRule>
  </conditionalFormatting>
  <conditionalFormatting sqref="G66:H66">
    <cfRule type="expression" dxfId="232" priority="74">
      <formula>IF($G$44&gt;0, 1, 0)</formula>
    </cfRule>
    <cfRule type="expression" dxfId="231" priority="73" stopIfTrue="1">
      <formula>IF($G$66=TRUE, 1, 0)</formula>
    </cfRule>
  </conditionalFormatting>
  <conditionalFormatting sqref="G68:H69">
    <cfRule type="expression" dxfId="230" priority="70">
      <formula>IF($G$44&gt;0, 1, 0)</formula>
    </cfRule>
    <cfRule type="expression" dxfId="229" priority="69" stopIfTrue="1">
      <formula>IF($G$68=TRUE, 1, 0)</formula>
    </cfRule>
  </conditionalFormatting>
  <conditionalFormatting sqref="I54:I56">
    <cfRule type="expression" dxfId="228" priority="81" stopIfTrue="1">
      <formula>IF($I54=TRUE, 1, 0)</formula>
    </cfRule>
    <cfRule type="expression" dxfId="227" priority="82">
      <formula>IF(AND($G$44&gt;0, $G54=TRUE), 1, 0)</formula>
    </cfRule>
  </conditionalFormatting>
  <conditionalFormatting sqref="I57">
    <cfRule type="expression" dxfId="226" priority="89" stopIfTrue="1">
      <formula>IF($I$57=TRUE, 1, 0)</formula>
    </cfRule>
    <cfRule type="expression" dxfId="225" priority="90">
      <formula>IF(AND($G$40&gt;0, $G$57=TRUE), 1, 0)</formula>
    </cfRule>
  </conditionalFormatting>
  <conditionalFormatting sqref="I58">
    <cfRule type="expression" dxfId="224" priority="87" stopIfTrue="1">
      <formula>IF($I$58=TRUE, 1, 0)</formula>
    </cfRule>
    <cfRule type="expression" dxfId="223" priority="88">
      <formula>IF(AND($G$42&gt;0, $G$58=TRUE), 1, 0)</formula>
    </cfRule>
  </conditionalFormatting>
  <conditionalFormatting sqref="I59">
    <cfRule type="expression" dxfId="222" priority="85" stopIfTrue="1">
      <formula>IF($I$59=TRUE, 1, 0)</formula>
    </cfRule>
    <cfRule type="expression" dxfId="221" priority="86">
      <formula>IF(AND($B$52=TRUE, $G$59=TRUE), 1, 0)</formula>
    </cfRule>
  </conditionalFormatting>
  <conditionalFormatting sqref="I60">
    <cfRule type="expression" dxfId="220" priority="83" stopIfTrue="1">
      <formula>IF($I$60=TRUE, 1, 0)</formula>
    </cfRule>
    <cfRule type="expression" dxfId="219" priority="84">
      <formula>IF(AND($B$52=TRUE, $G$60=TRUE), 1, 0)</formula>
    </cfRule>
  </conditionalFormatting>
  <conditionalFormatting sqref="I96">
    <cfRule type="expression" dxfId="218" priority="2">
      <formula>IF(AND($G$73=TRUE, $I$97=FALSE), 1, 0)</formula>
    </cfRule>
    <cfRule type="expression" priority="1" stopIfTrue="1">
      <formula>IF($I$97=TRUE, 1, 0)</formula>
    </cfRule>
  </conditionalFormatting>
  <conditionalFormatting sqref="I102">
    <cfRule type="expression" dxfId="217" priority="16">
      <formula>IF(OR($G$73=FALSE, $G$44=0), 1, 0)</formula>
    </cfRule>
    <cfRule type="expression" dxfId="216" priority="15">
      <formula>IF(AND($G$73=TRUE, $G$44&gt;0), 1, 0)</formula>
    </cfRule>
    <cfRule type="expression" dxfId="215" priority="14" stopIfTrue="1">
      <formula>IF($I$103=TRUE, 1, 0)</formula>
    </cfRule>
    <cfRule type="expression" dxfId="214" priority="6" stopIfTrue="1">
      <formula>IF(AND($I$104=TRUE, $G$73=TRUE, $G$42&gt;0), 1, 0)</formula>
    </cfRule>
  </conditionalFormatting>
  <conditionalFormatting sqref="I103">
    <cfRule type="expression" dxfId="213" priority="21">
      <formula>IF($G$42=0, 1, 0)</formula>
    </cfRule>
    <cfRule type="expression" dxfId="212" priority="20">
      <formula>IF(AND($G$42&gt;0, $G$73=TRUE), 1, 0)</formula>
    </cfRule>
    <cfRule type="expression" dxfId="211" priority="19" stopIfTrue="1">
      <formula>IF($I$104=TRUE, 1, 0)</formula>
    </cfRule>
    <cfRule type="expression" dxfId="210" priority="7" stopIfTrue="1">
      <formula>IF(AND($G$42&gt;0, $G$73=TRUE, $I$103=TRUE), 1, 0)</formula>
    </cfRule>
  </conditionalFormatting>
  <conditionalFormatting sqref="I108">
    <cfRule type="expression" dxfId="209" priority="10">
      <formula>IF(AND($I$103=TRUE, #REF!=TRUE, $G$44&gt;0, $G$73=TRUE), 1, 0)</formula>
    </cfRule>
    <cfRule type="expression" dxfId="208" priority="11">
      <formula>IF(OR($I$103=FALSE, #REF!=FALSE, $G$73=FALSE, $G$44=0), 1, 0)</formula>
    </cfRule>
    <cfRule type="expression" dxfId="207" priority="9" stopIfTrue="1">
      <formula>IF($I$109=TRUE, 1,0)</formula>
    </cfRule>
    <cfRule type="expression" dxfId="206" priority="4" stopIfTrue="1">
      <formula>IF(AND($I$104=TRUE, $G$73=TRUE, $G$42&gt;0), 1, 0)</formula>
    </cfRule>
  </conditionalFormatting>
  <conditionalFormatting sqref="J8:J29 J33:J39 J42">
    <cfRule type="expression" dxfId="205" priority="39" stopIfTrue="1">
      <formula>IF($J8&gt;$G8, 1, 0)</formula>
    </cfRule>
    <cfRule type="expression" priority="116" stopIfTrue="1">
      <formula>NOT(ISBLANK($J8))</formula>
    </cfRule>
    <cfRule type="expression" dxfId="204" priority="117">
      <formula>IF(AND(NOT(ISBLANK($G8)), $G8&lt;&gt;0), 1, 0)</formula>
    </cfRule>
  </conditionalFormatting>
  <dataValidations count="4">
    <dataValidation type="decimal" errorStyle="information" allowBlank="1" showInputMessage="1" showErrorMessage="1" errorTitle="Incorrect Input" error="Please enter a number." sqref="J8:J29 J33:J39 J42 G42:H42 G33:H39 G8:H29" xr:uid="{00000000-0002-0000-0600-000000000000}">
      <formula1>0</formula1>
      <formula2>100000000</formula2>
    </dataValidation>
    <dataValidation type="list" allowBlank="1" showInputMessage="1" showErrorMessage="1" sqref="A60:F60" xr:uid="{00000000-0002-0000-0600-000002000000}">
      <formula1>Completion_Docs</formula1>
    </dataValidation>
    <dataValidation type="list" allowBlank="1" showInputMessage="1" showErrorMessage="1" sqref="A54:F54" xr:uid="{00000000-0002-0000-0600-000003000000}">
      <formula1>Invoice_Types</formula1>
    </dataValidation>
    <dataValidation type="date" errorStyle="information" allowBlank="1" showInputMessage="1" showErrorMessage="1" errorTitle="Incorrect Input" error="Please enter a date only." sqref="E101" xr:uid="{1FF2443C-3E3F-4510-82AD-CE15082C9C28}">
      <formula1>42736</formula1>
      <formula2>73415</formula2>
    </dataValidation>
  </dataValidations>
  <pageMargins left="0.7" right="0.7" top="0.75" bottom="0.75" header="0.3" footer="0.3"/>
  <pageSetup paperSize="9" orientation="portrait" r:id="rId1"/>
  <headerFooter>
    <oddHeader>&amp;L&amp;"Gadugi,Regular"&amp;9Claim 2&amp;R&amp;"Gadugi,Italic"&amp;9TES Forms
TES 2 Disbursement Application</oddHeader>
    <oddFooter>&amp;L&amp;"Gadugi,Regular"&amp;8v1.5</oddFooter>
    <firstFooter>&amp;L&amp;"Gadugi,Regular"&amp;8v1.0</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133350</xdr:colOff>
                    <xdr:row>51</xdr:row>
                    <xdr:rowOff>0</xdr:rowOff>
                  </from>
                  <to>
                    <xdr:col>2</xdr:col>
                    <xdr:colOff>133350</xdr:colOff>
                    <xdr:row>52</xdr:row>
                    <xdr:rowOff>0</xdr:rowOff>
                  </to>
                </anchor>
              </controlPr>
            </control>
          </mc:Choice>
        </mc:AlternateContent>
        <mc:AlternateContent xmlns:mc="http://schemas.openxmlformats.org/markup-compatibility/2006">
          <mc:Choice Requires="x14">
            <control shapeId="15365" r:id="rId5" name="Check Box 5">
              <controlPr defaultSize="0" autoFill="0" autoLine="0" autoPict="0">
                <anchor moveWithCells="1">
                  <from>
                    <xdr:col>6</xdr:col>
                    <xdr:colOff>266700</xdr:colOff>
                    <xdr:row>52</xdr:row>
                    <xdr:rowOff>523875</xdr:rowOff>
                  </from>
                  <to>
                    <xdr:col>6</xdr:col>
                    <xdr:colOff>485775</xdr:colOff>
                    <xdr:row>54</xdr:row>
                    <xdr:rowOff>9525</xdr:rowOff>
                  </to>
                </anchor>
              </controlPr>
            </control>
          </mc:Choice>
        </mc:AlternateContent>
        <mc:AlternateContent xmlns:mc="http://schemas.openxmlformats.org/markup-compatibility/2006">
          <mc:Choice Requires="x14">
            <control shapeId="15366" r:id="rId6" name="Check Box 6">
              <controlPr defaultSize="0" autoFill="0" autoLine="0" autoPict="0">
                <anchor moveWithCells="1">
                  <from>
                    <xdr:col>6</xdr:col>
                    <xdr:colOff>266700</xdr:colOff>
                    <xdr:row>54</xdr:row>
                    <xdr:rowOff>0</xdr:rowOff>
                  </from>
                  <to>
                    <xdr:col>6</xdr:col>
                    <xdr:colOff>466725</xdr:colOff>
                    <xdr:row>55</xdr:row>
                    <xdr:rowOff>0</xdr:rowOff>
                  </to>
                </anchor>
              </controlPr>
            </control>
          </mc:Choice>
        </mc:AlternateContent>
        <mc:AlternateContent xmlns:mc="http://schemas.openxmlformats.org/markup-compatibility/2006">
          <mc:Choice Requires="x14">
            <control shapeId="15367" r:id="rId7" name="Check Box 7">
              <controlPr defaultSize="0" autoFill="0" autoLine="0" autoPict="0">
                <anchor moveWithCells="1">
                  <from>
                    <xdr:col>6</xdr:col>
                    <xdr:colOff>266700</xdr:colOff>
                    <xdr:row>54</xdr:row>
                    <xdr:rowOff>180975</xdr:rowOff>
                  </from>
                  <to>
                    <xdr:col>6</xdr:col>
                    <xdr:colOff>495300</xdr:colOff>
                    <xdr:row>56</xdr:row>
                    <xdr:rowOff>0</xdr:rowOff>
                  </to>
                </anchor>
              </controlPr>
            </control>
          </mc:Choice>
        </mc:AlternateContent>
        <mc:AlternateContent xmlns:mc="http://schemas.openxmlformats.org/markup-compatibility/2006">
          <mc:Choice Requires="x14">
            <control shapeId="15368" r:id="rId8" name="Check Box 8">
              <controlPr defaultSize="0" autoFill="0" autoLine="0" autoPict="0">
                <anchor moveWithCells="1">
                  <from>
                    <xdr:col>6</xdr:col>
                    <xdr:colOff>257175</xdr:colOff>
                    <xdr:row>63</xdr:row>
                    <xdr:rowOff>180975</xdr:rowOff>
                  </from>
                  <to>
                    <xdr:col>6</xdr:col>
                    <xdr:colOff>485775</xdr:colOff>
                    <xdr:row>63</xdr:row>
                    <xdr:rowOff>381000</xdr:rowOff>
                  </to>
                </anchor>
              </controlPr>
            </control>
          </mc:Choice>
        </mc:AlternateContent>
        <mc:AlternateContent xmlns:mc="http://schemas.openxmlformats.org/markup-compatibility/2006">
          <mc:Choice Requires="x14">
            <control shapeId="15369" r:id="rId9" name="Check Box 9">
              <controlPr defaultSize="0" autoFill="0" autoLine="0" autoPict="0">
                <anchor moveWithCells="1">
                  <from>
                    <xdr:col>6</xdr:col>
                    <xdr:colOff>257175</xdr:colOff>
                    <xdr:row>65</xdr:row>
                    <xdr:rowOff>200025</xdr:rowOff>
                  </from>
                  <to>
                    <xdr:col>6</xdr:col>
                    <xdr:colOff>485775</xdr:colOff>
                    <xdr:row>65</xdr:row>
                    <xdr:rowOff>409575</xdr:rowOff>
                  </to>
                </anchor>
              </controlPr>
            </control>
          </mc:Choice>
        </mc:AlternateContent>
        <mc:AlternateContent xmlns:mc="http://schemas.openxmlformats.org/markup-compatibility/2006">
          <mc:Choice Requires="x14">
            <control shapeId="15370" r:id="rId10" name="Check Box 10">
              <controlPr defaultSize="0" autoFill="0" autoLine="0" autoPict="0">
                <anchor moveWithCells="1">
                  <from>
                    <xdr:col>6</xdr:col>
                    <xdr:colOff>266700</xdr:colOff>
                    <xdr:row>56</xdr:row>
                    <xdr:rowOff>0</xdr:rowOff>
                  </from>
                  <to>
                    <xdr:col>6</xdr:col>
                    <xdr:colOff>504825</xdr:colOff>
                    <xdr:row>57</xdr:row>
                    <xdr:rowOff>0</xdr:rowOff>
                  </to>
                </anchor>
              </controlPr>
            </control>
          </mc:Choice>
        </mc:AlternateContent>
        <mc:AlternateContent xmlns:mc="http://schemas.openxmlformats.org/markup-compatibility/2006">
          <mc:Choice Requires="x14">
            <control shapeId="15371" r:id="rId11" name="Check Box 11">
              <controlPr defaultSize="0" autoFill="0" autoLine="0" autoPict="0">
                <anchor moveWithCells="1">
                  <from>
                    <xdr:col>6</xdr:col>
                    <xdr:colOff>266700</xdr:colOff>
                    <xdr:row>57</xdr:row>
                    <xdr:rowOff>76200</xdr:rowOff>
                  </from>
                  <to>
                    <xdr:col>6</xdr:col>
                    <xdr:colOff>476250</xdr:colOff>
                    <xdr:row>57</xdr:row>
                    <xdr:rowOff>295275</xdr:rowOff>
                  </to>
                </anchor>
              </controlPr>
            </control>
          </mc:Choice>
        </mc:AlternateContent>
        <mc:AlternateContent xmlns:mc="http://schemas.openxmlformats.org/markup-compatibility/2006">
          <mc:Choice Requires="x14">
            <control shapeId="15372" r:id="rId12" name="Check Box 12">
              <controlPr defaultSize="0" autoFill="0" autoLine="0" autoPict="0">
                <anchor moveWithCells="1">
                  <from>
                    <xdr:col>6</xdr:col>
                    <xdr:colOff>266700</xdr:colOff>
                    <xdr:row>57</xdr:row>
                    <xdr:rowOff>371475</xdr:rowOff>
                  </from>
                  <to>
                    <xdr:col>6</xdr:col>
                    <xdr:colOff>495300</xdr:colOff>
                    <xdr:row>59</xdr:row>
                    <xdr:rowOff>0</xdr:rowOff>
                  </to>
                </anchor>
              </controlPr>
            </control>
          </mc:Choice>
        </mc:AlternateContent>
        <mc:AlternateContent xmlns:mc="http://schemas.openxmlformats.org/markup-compatibility/2006">
          <mc:Choice Requires="x14">
            <control shapeId="15373" r:id="rId13" name="Check Box 13">
              <controlPr defaultSize="0" autoFill="0" autoLine="0" autoPict="0">
                <anchor moveWithCells="1">
                  <from>
                    <xdr:col>6</xdr:col>
                    <xdr:colOff>266700</xdr:colOff>
                    <xdr:row>58</xdr:row>
                    <xdr:rowOff>180975</xdr:rowOff>
                  </from>
                  <to>
                    <xdr:col>6</xdr:col>
                    <xdr:colOff>495300</xdr:colOff>
                    <xdr:row>60</xdr:row>
                    <xdr:rowOff>9525</xdr:rowOff>
                  </to>
                </anchor>
              </controlPr>
            </control>
          </mc:Choice>
        </mc:AlternateContent>
        <mc:AlternateContent xmlns:mc="http://schemas.openxmlformats.org/markup-compatibility/2006">
          <mc:Choice Requires="x14">
            <control shapeId="15377" r:id="rId14" name="Check Box 17">
              <controlPr defaultSize="0" autoFill="0" autoLine="0" autoPict="0">
                <anchor moveWithCells="1">
                  <from>
                    <xdr:col>8</xdr:col>
                    <xdr:colOff>266700</xdr:colOff>
                    <xdr:row>52</xdr:row>
                    <xdr:rowOff>523875</xdr:rowOff>
                  </from>
                  <to>
                    <xdr:col>8</xdr:col>
                    <xdr:colOff>485775</xdr:colOff>
                    <xdr:row>54</xdr:row>
                    <xdr:rowOff>9525</xdr:rowOff>
                  </to>
                </anchor>
              </controlPr>
            </control>
          </mc:Choice>
        </mc:AlternateContent>
        <mc:AlternateContent xmlns:mc="http://schemas.openxmlformats.org/markup-compatibility/2006">
          <mc:Choice Requires="x14">
            <control shapeId="15378" r:id="rId15" name="Check Box 18">
              <controlPr defaultSize="0" autoFill="0" autoLine="0" autoPict="0">
                <anchor moveWithCells="1">
                  <from>
                    <xdr:col>8</xdr:col>
                    <xdr:colOff>266700</xdr:colOff>
                    <xdr:row>53</xdr:row>
                    <xdr:rowOff>180975</xdr:rowOff>
                  </from>
                  <to>
                    <xdr:col>8</xdr:col>
                    <xdr:colOff>495300</xdr:colOff>
                    <xdr:row>55</xdr:row>
                    <xdr:rowOff>9525</xdr:rowOff>
                  </to>
                </anchor>
              </controlPr>
            </control>
          </mc:Choice>
        </mc:AlternateContent>
        <mc:AlternateContent xmlns:mc="http://schemas.openxmlformats.org/markup-compatibility/2006">
          <mc:Choice Requires="x14">
            <control shapeId="15379" r:id="rId16" name="Check Box 19">
              <controlPr defaultSize="0" autoFill="0" autoLine="0" autoPict="0">
                <anchor moveWithCells="1">
                  <from>
                    <xdr:col>8</xdr:col>
                    <xdr:colOff>266700</xdr:colOff>
                    <xdr:row>54</xdr:row>
                    <xdr:rowOff>180975</xdr:rowOff>
                  </from>
                  <to>
                    <xdr:col>8</xdr:col>
                    <xdr:colOff>476250</xdr:colOff>
                    <xdr:row>56</xdr:row>
                    <xdr:rowOff>9525</xdr:rowOff>
                  </to>
                </anchor>
              </controlPr>
            </control>
          </mc:Choice>
        </mc:AlternateContent>
        <mc:AlternateContent xmlns:mc="http://schemas.openxmlformats.org/markup-compatibility/2006">
          <mc:Choice Requires="x14">
            <control shapeId="15380" r:id="rId17" name="Check Box 20">
              <controlPr defaultSize="0" autoFill="0" autoLine="0" autoPict="0">
                <anchor moveWithCells="1">
                  <from>
                    <xdr:col>8</xdr:col>
                    <xdr:colOff>266700</xdr:colOff>
                    <xdr:row>55</xdr:row>
                    <xdr:rowOff>171450</xdr:rowOff>
                  </from>
                  <to>
                    <xdr:col>8</xdr:col>
                    <xdr:colOff>495300</xdr:colOff>
                    <xdr:row>57</xdr:row>
                    <xdr:rowOff>19050</xdr:rowOff>
                  </to>
                </anchor>
              </controlPr>
            </control>
          </mc:Choice>
        </mc:AlternateContent>
        <mc:AlternateContent xmlns:mc="http://schemas.openxmlformats.org/markup-compatibility/2006">
          <mc:Choice Requires="x14">
            <control shapeId="15381" r:id="rId18" name="Check Box 21">
              <controlPr defaultSize="0" autoFill="0" autoLine="0" autoPict="0">
                <anchor moveWithCells="1">
                  <from>
                    <xdr:col>8</xdr:col>
                    <xdr:colOff>266700</xdr:colOff>
                    <xdr:row>57</xdr:row>
                    <xdr:rowOff>95250</xdr:rowOff>
                  </from>
                  <to>
                    <xdr:col>8</xdr:col>
                    <xdr:colOff>457200</xdr:colOff>
                    <xdr:row>57</xdr:row>
                    <xdr:rowOff>285750</xdr:rowOff>
                  </to>
                </anchor>
              </controlPr>
            </control>
          </mc:Choice>
        </mc:AlternateContent>
        <mc:AlternateContent xmlns:mc="http://schemas.openxmlformats.org/markup-compatibility/2006">
          <mc:Choice Requires="x14">
            <control shapeId="15382" r:id="rId19" name="Check Box 22">
              <controlPr defaultSize="0" autoFill="0" autoLine="0" autoPict="0">
                <anchor moveWithCells="1">
                  <from>
                    <xdr:col>8</xdr:col>
                    <xdr:colOff>266700</xdr:colOff>
                    <xdr:row>57</xdr:row>
                    <xdr:rowOff>371475</xdr:rowOff>
                  </from>
                  <to>
                    <xdr:col>8</xdr:col>
                    <xdr:colOff>495300</xdr:colOff>
                    <xdr:row>59</xdr:row>
                    <xdr:rowOff>0</xdr:rowOff>
                  </to>
                </anchor>
              </controlPr>
            </control>
          </mc:Choice>
        </mc:AlternateContent>
        <mc:AlternateContent xmlns:mc="http://schemas.openxmlformats.org/markup-compatibility/2006">
          <mc:Choice Requires="x14">
            <control shapeId="15383" r:id="rId20" name="Check Box 23">
              <controlPr defaultSize="0" autoFill="0" autoLine="0" autoPict="0">
                <anchor moveWithCells="1">
                  <from>
                    <xdr:col>8</xdr:col>
                    <xdr:colOff>266700</xdr:colOff>
                    <xdr:row>58</xdr:row>
                    <xdr:rowOff>180975</xdr:rowOff>
                  </from>
                  <to>
                    <xdr:col>8</xdr:col>
                    <xdr:colOff>476250</xdr:colOff>
                    <xdr:row>60</xdr:row>
                    <xdr:rowOff>0</xdr:rowOff>
                  </to>
                </anchor>
              </controlPr>
            </control>
          </mc:Choice>
        </mc:AlternateContent>
        <mc:AlternateContent xmlns:mc="http://schemas.openxmlformats.org/markup-compatibility/2006">
          <mc:Choice Requires="x14">
            <control shapeId="15384" r:id="rId21" name="Check Box 24">
              <controlPr defaultSize="0" autoFill="0" autoLine="0" autoPict="0">
                <anchor moveWithCells="1">
                  <from>
                    <xdr:col>6</xdr:col>
                    <xdr:colOff>257175</xdr:colOff>
                    <xdr:row>67</xdr:row>
                    <xdr:rowOff>95250</xdr:rowOff>
                  </from>
                  <to>
                    <xdr:col>6</xdr:col>
                    <xdr:colOff>476250</xdr:colOff>
                    <xdr:row>68</xdr:row>
                    <xdr:rowOff>114300</xdr:rowOff>
                  </to>
                </anchor>
              </controlPr>
            </control>
          </mc:Choice>
        </mc:AlternateContent>
        <mc:AlternateContent xmlns:mc="http://schemas.openxmlformats.org/markup-compatibility/2006">
          <mc:Choice Requires="x14">
            <control shapeId="15390" r:id="rId22" name="Check Box 30">
              <controlPr defaultSize="0" autoFill="0" autoLine="0" autoPict="0">
                <anchor moveWithCells="1">
                  <from>
                    <xdr:col>8</xdr:col>
                    <xdr:colOff>257175</xdr:colOff>
                    <xdr:row>94</xdr:row>
                    <xdr:rowOff>171450</xdr:rowOff>
                  </from>
                  <to>
                    <xdr:col>8</xdr:col>
                    <xdr:colOff>485775</xdr:colOff>
                    <xdr:row>96</xdr:row>
                    <xdr:rowOff>9525</xdr:rowOff>
                  </to>
                </anchor>
              </controlPr>
            </control>
          </mc:Choice>
        </mc:AlternateContent>
        <mc:AlternateContent xmlns:mc="http://schemas.openxmlformats.org/markup-compatibility/2006">
          <mc:Choice Requires="x14">
            <control shapeId="15394" r:id="rId23" name="Check Box 34">
              <controlPr defaultSize="0" autoFill="0" autoLine="0" autoPict="0">
                <anchor moveWithCells="1">
                  <from>
                    <xdr:col>8</xdr:col>
                    <xdr:colOff>257175</xdr:colOff>
                    <xdr:row>97</xdr:row>
                    <xdr:rowOff>114300</xdr:rowOff>
                  </from>
                  <to>
                    <xdr:col>8</xdr:col>
                    <xdr:colOff>466725</xdr:colOff>
                    <xdr:row>97</xdr:row>
                    <xdr:rowOff>314325</xdr:rowOff>
                  </to>
                </anchor>
              </controlPr>
            </control>
          </mc:Choice>
        </mc:AlternateContent>
        <mc:AlternateContent xmlns:mc="http://schemas.openxmlformats.org/markup-compatibility/2006">
          <mc:Choice Requires="x14">
            <control shapeId="15395" r:id="rId24" name="Check Box 35">
              <controlPr defaultSize="0" autoFill="0" autoLine="0" autoPict="0">
                <anchor moveWithCells="1">
                  <from>
                    <xdr:col>8</xdr:col>
                    <xdr:colOff>238125</xdr:colOff>
                    <xdr:row>101</xdr:row>
                    <xdr:rowOff>152400</xdr:rowOff>
                  </from>
                  <to>
                    <xdr:col>8</xdr:col>
                    <xdr:colOff>485775</xdr:colOff>
                    <xdr:row>102</xdr:row>
                    <xdr:rowOff>9525</xdr:rowOff>
                  </to>
                </anchor>
              </controlPr>
            </control>
          </mc:Choice>
        </mc:AlternateContent>
        <mc:AlternateContent xmlns:mc="http://schemas.openxmlformats.org/markup-compatibility/2006">
          <mc:Choice Requires="x14">
            <control shapeId="15396" r:id="rId25" name="Check Box 36">
              <controlPr defaultSize="0" autoFill="0" autoLine="0" autoPict="0">
                <anchor moveWithCells="1">
                  <from>
                    <xdr:col>8</xdr:col>
                    <xdr:colOff>257175</xdr:colOff>
                    <xdr:row>96</xdr:row>
                    <xdr:rowOff>76200</xdr:rowOff>
                  </from>
                  <to>
                    <xdr:col>8</xdr:col>
                    <xdr:colOff>466725</xdr:colOff>
                    <xdr:row>96</xdr:row>
                    <xdr:rowOff>333375</xdr:rowOff>
                  </to>
                </anchor>
              </controlPr>
            </control>
          </mc:Choice>
        </mc:AlternateContent>
        <mc:AlternateContent xmlns:mc="http://schemas.openxmlformats.org/markup-compatibility/2006">
          <mc:Choice Requires="x14">
            <control shapeId="15399" r:id="rId26" name="Check Box 39">
              <controlPr defaultSize="0" autoFill="0" autoLine="0" autoPict="0">
                <anchor moveWithCells="1">
                  <from>
                    <xdr:col>8</xdr:col>
                    <xdr:colOff>238125</xdr:colOff>
                    <xdr:row>99</xdr:row>
                    <xdr:rowOff>180975</xdr:rowOff>
                  </from>
                  <to>
                    <xdr:col>8</xdr:col>
                    <xdr:colOff>495300</xdr:colOff>
                    <xdr:row>101</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BF39914A-BA89-4DE6-829A-97B4F5AF03DD}">
            <xm:f>IF('Project Particulars'!$G$19&lt;&gt;"Project Architect", 1, 0)</xm:f>
            <x14:dxf>
              <fill>
                <patternFill patternType="none">
                  <bgColor auto="1"/>
                </patternFill>
              </fill>
            </x14:dxf>
          </x14:cfRule>
          <xm:sqref>A56:F56</xm:sqref>
        </x14:conditionalFormatting>
        <x14:conditionalFormatting xmlns:xm="http://schemas.microsoft.com/office/excel/2006/main">
          <x14:cfRule type="expression" priority="115" id="{58137FF7-1182-42AD-9A61-1A68225E0653}">
            <xm:f>NOT(ISBLANK('TES 1 - Funding Approval'!$F9))</xm:f>
            <x14:dxf>
              <fill>
                <patternFill>
                  <bgColor theme="3" tint="0.79998168889431442"/>
                </patternFill>
              </fill>
            </x14:dxf>
          </x14:cfRule>
          <x14:cfRule type="expression" priority="38" stopIfTrue="1" id="{AF0581D2-3348-47D8-A4E3-F7986B105D4E}">
            <xm:f>IF('TES 2 - Reimbursement Claim 1'!$I8=0, 1, 0)</xm:f>
            <x14:dxf>
              <fill>
                <patternFill>
                  <bgColor theme="1" tint="0.34998626667073579"/>
                </patternFill>
              </fill>
            </x14:dxf>
          </x14:cfRule>
          <xm:sqref>G8:H29 G33:H39 G42</xm:sqref>
        </x14:conditionalFormatting>
        <x14:conditionalFormatting xmlns:xm="http://schemas.microsoft.com/office/excel/2006/main">
          <x14:cfRule type="expression" priority="33" id="{BD592300-05FF-4922-8A62-C582B3A0B9DA}">
            <xm:f>IF('Project Particulars'!$G$19&lt;&gt;"Project Architect", 1, 0)</xm:f>
            <x14:dxf>
              <font>
                <color theme="0"/>
              </font>
              <fill>
                <patternFill patternType="none">
                  <bgColor auto="1"/>
                </patternFill>
              </fill>
            </x14:dxf>
          </x14:cfRule>
          <xm:sqref>G56:H56</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J124"/>
  <sheetViews>
    <sheetView view="pageLayout" topLeftCell="A91" zoomScaleNormal="100" workbookViewId="0">
      <selection activeCell="I12" sqref="I12"/>
    </sheetView>
  </sheetViews>
  <sheetFormatPr defaultRowHeight="15" x14ac:dyDescent="0.25"/>
  <cols>
    <col min="1" max="1" width="12" customWidth="1"/>
    <col min="2" max="2" width="3.140625" customWidth="1"/>
    <col min="3" max="3" width="3.42578125" customWidth="1"/>
    <col min="4" max="4" width="14.42578125" customWidth="1"/>
    <col min="5" max="5" width="10.28515625" customWidth="1"/>
    <col min="6" max="6" width="10.5703125" customWidth="1"/>
    <col min="7" max="7" width="7.28515625" customWidth="1"/>
    <col min="8" max="8" width="3" customWidth="1"/>
    <col min="9" max="9" width="10.42578125" customWidth="1"/>
    <col min="10" max="10" width="11.85546875" customWidth="1"/>
  </cols>
  <sheetData>
    <row r="1" spans="1:10" ht="18" x14ac:dyDescent="0.25">
      <c r="A1" s="40" t="s">
        <v>185</v>
      </c>
      <c r="B1" s="14"/>
      <c r="C1" s="14"/>
      <c r="D1" s="14"/>
      <c r="E1" s="14"/>
      <c r="F1" s="14"/>
      <c r="G1" s="14"/>
      <c r="H1" s="14"/>
      <c r="I1" s="14"/>
    </row>
    <row r="2" spans="1:10" ht="6.75" customHeight="1" x14ac:dyDescent="0.25"/>
    <row r="3" spans="1:10" x14ac:dyDescent="0.25">
      <c r="A3" s="14" t="s">
        <v>186</v>
      </c>
      <c r="G3" s="70" t="s">
        <v>277</v>
      </c>
      <c r="H3" s="70"/>
      <c r="I3" s="69" t="s">
        <v>178</v>
      </c>
      <c r="J3" s="69" t="s">
        <v>273</v>
      </c>
    </row>
    <row r="4" spans="1:10" x14ac:dyDescent="0.25">
      <c r="A4" s="14"/>
      <c r="G4" s="70"/>
      <c r="H4" s="70"/>
      <c r="I4" s="69" t="s">
        <v>275</v>
      </c>
      <c r="J4" s="69" t="s">
        <v>203</v>
      </c>
    </row>
    <row r="5" spans="1:10" x14ac:dyDescent="0.25">
      <c r="A5" s="14"/>
      <c r="G5" s="70"/>
      <c r="H5" s="70"/>
      <c r="I5" s="69" t="s">
        <v>276</v>
      </c>
      <c r="J5" s="69" t="s">
        <v>274</v>
      </c>
    </row>
    <row r="6" spans="1:10" ht="6.75" customHeight="1" x14ac:dyDescent="0.25"/>
    <row r="7" spans="1:10" ht="40.5" customHeight="1" x14ac:dyDescent="0.25">
      <c r="A7" s="278" t="s">
        <v>62</v>
      </c>
      <c r="B7" s="279"/>
      <c r="C7" s="280"/>
      <c r="D7" s="46" t="s">
        <v>63</v>
      </c>
      <c r="E7" s="45" t="s">
        <v>187</v>
      </c>
      <c r="F7" s="42" t="s">
        <v>188</v>
      </c>
      <c r="G7" s="248" t="s">
        <v>195</v>
      </c>
      <c r="H7" s="249"/>
      <c r="I7" s="41" t="s">
        <v>189</v>
      </c>
      <c r="J7" s="47" t="s">
        <v>373</v>
      </c>
    </row>
    <row r="8" spans="1:10" x14ac:dyDescent="0.25">
      <c r="A8" s="250" t="str">
        <f>IF(NOT(ISBLANK('TES 2 - Reimbursement Claim 2'!A8:C8)), 'TES 2 - Reimbursement Claim 2'!A8:C8, "")</f>
        <v/>
      </c>
      <c r="B8" s="251"/>
      <c r="C8" s="252"/>
      <c r="D8" s="104" t="str">
        <f>IF(NOT(ISBLANK('TES 2 - Reimbursement Claim 2'!D8)), 'TES 2 - Reimbursement Claim 2'!D8, "")</f>
        <v/>
      </c>
      <c r="E8" s="135" t="str">
        <f>IF(NOT(ISBLANK('TES 1 - Funding Approval'!F9)), 'TES 1 - Funding Approval'!F9, "")</f>
        <v/>
      </c>
      <c r="F8" s="106" t="str">
        <f>'TES 2 - Reimbursement Claim 2'!I8</f>
        <v/>
      </c>
      <c r="G8" s="281"/>
      <c r="H8" s="254"/>
      <c r="I8" s="108" t="str">
        <f>IFERROR(F8-J8, "")</f>
        <v/>
      </c>
      <c r="J8" s="109"/>
    </row>
    <row r="9" spans="1:10" x14ac:dyDescent="0.25">
      <c r="A9" s="242" t="str">
        <f>IF(NOT(ISBLANK('TES 2 - Reimbursement Claim 2'!A9:C9)), 'TES 2 - Reimbursement Claim 2'!A9:C9, "")</f>
        <v/>
      </c>
      <c r="B9" s="243"/>
      <c r="C9" s="244"/>
      <c r="D9" s="110" t="str">
        <f>IF(NOT(ISBLANK('TES 2 - Reimbursement Claim 2'!D9)), 'TES 2 - Reimbursement Claim 2'!D9, "")</f>
        <v/>
      </c>
      <c r="E9" s="136" t="str">
        <f>IF(NOT(ISBLANK('TES 1 - Funding Approval'!F10)), 'TES 1 - Funding Approval'!F10, "")</f>
        <v/>
      </c>
      <c r="F9" s="112" t="str">
        <f>'TES 2 - Reimbursement Claim 2'!I9</f>
        <v/>
      </c>
      <c r="G9" s="272"/>
      <c r="H9" s="232"/>
      <c r="I9" s="114" t="str">
        <f t="shared" ref="I9:I30" si="0">IFERROR(F9-J9, "")</f>
        <v/>
      </c>
      <c r="J9" s="115"/>
    </row>
    <row r="10" spans="1:10" x14ac:dyDescent="0.25">
      <c r="A10" s="242" t="str">
        <f>IF(NOT(ISBLANK('TES 2 - Reimbursement Claim 2'!A10:C10)), 'TES 2 - Reimbursement Claim 2'!A10:C10, "")</f>
        <v/>
      </c>
      <c r="B10" s="243"/>
      <c r="C10" s="244"/>
      <c r="D10" s="110" t="str">
        <f>IF(NOT(ISBLANK('TES 2 - Reimbursement Claim 2'!D10)), 'TES 2 - Reimbursement Claim 2'!D10, "")</f>
        <v/>
      </c>
      <c r="E10" s="136" t="str">
        <f>IF(NOT(ISBLANK('TES 1 - Funding Approval'!F11)), 'TES 1 - Funding Approval'!F11, "")</f>
        <v/>
      </c>
      <c r="F10" s="112" t="str">
        <f>'TES 2 - Reimbursement Claim 2'!I10</f>
        <v/>
      </c>
      <c r="G10" s="272"/>
      <c r="H10" s="232"/>
      <c r="I10" s="114" t="str">
        <f>IFERROR(F10-J10, "")</f>
        <v/>
      </c>
      <c r="J10" s="115"/>
    </row>
    <row r="11" spans="1:10" x14ac:dyDescent="0.25">
      <c r="A11" s="242" t="str">
        <f>IF(NOT(ISBLANK('TES 2 - Reimbursement Claim 2'!A11:C11)), 'TES 2 - Reimbursement Claim 2'!A11:C11, "")</f>
        <v>Superstructure</v>
      </c>
      <c r="B11" s="243"/>
      <c r="C11" s="244"/>
      <c r="D11" s="110" t="str">
        <f>IF(NOT(ISBLANK('TES 2 - Reimbursement Claim 2'!D11)), 'TES 2 - Reimbursement Claim 2'!D11, "")</f>
        <v/>
      </c>
      <c r="E11" s="136" t="str">
        <f>IF(NOT(ISBLANK('TES 1 - Funding Approval'!F12)), 'TES 1 - Funding Approval'!F12, "")</f>
        <v/>
      </c>
      <c r="F11" s="112" t="str">
        <f>'TES 2 - Reimbursement Claim 2'!I11</f>
        <v/>
      </c>
      <c r="G11" s="272"/>
      <c r="H11" s="232"/>
      <c r="I11" s="114" t="str">
        <f t="shared" si="0"/>
        <v/>
      </c>
      <c r="J11" s="115"/>
    </row>
    <row r="12" spans="1:10" x14ac:dyDescent="0.25">
      <c r="A12" s="242" t="str">
        <f>IF(NOT(ISBLANK('TES 2 - Reimbursement Claim 2'!A12:C12)), 'TES 2 - Reimbursement Claim 2'!A12:C12, "")</f>
        <v/>
      </c>
      <c r="B12" s="243"/>
      <c r="C12" s="244"/>
      <c r="D12" s="110" t="str">
        <f>IF(NOT(ISBLANK('TES 2 - Reimbursement Claim 2'!D12)), 'TES 2 - Reimbursement Claim 2'!D12, "")</f>
        <v/>
      </c>
      <c r="E12" s="136" t="str">
        <f>IF(NOT(ISBLANK('TES 1 - Funding Approval'!F13)), 'TES 1 - Funding Approval'!F13, "")</f>
        <v/>
      </c>
      <c r="F12" s="112" t="str">
        <f>'TES 2 - Reimbursement Claim 2'!I12</f>
        <v/>
      </c>
      <c r="G12" s="272"/>
      <c r="H12" s="232"/>
      <c r="I12" s="114" t="str">
        <f t="shared" si="0"/>
        <v/>
      </c>
      <c r="J12" s="115"/>
    </row>
    <row r="13" spans="1:10" x14ac:dyDescent="0.25">
      <c r="A13" s="242" t="str">
        <f>IF(NOT(ISBLANK('TES 2 - Reimbursement Claim 2'!A13:C13)), 'TES 2 - Reimbursement Claim 2'!A13:C13, "")</f>
        <v/>
      </c>
      <c r="B13" s="243"/>
      <c r="C13" s="244"/>
      <c r="D13" s="110" t="str">
        <f>IF(NOT(ISBLANK('TES 2 - Reimbursement Claim 2'!D13)), 'TES 2 - Reimbursement Claim 2'!D13, "")</f>
        <v/>
      </c>
      <c r="E13" s="136" t="str">
        <f>IF(NOT(ISBLANK('TES 1 - Funding Approval'!F14)), 'TES 1 - Funding Approval'!F14, "")</f>
        <v/>
      </c>
      <c r="F13" s="112" t="str">
        <f>'TES 2 - Reimbursement Claim 2'!I13</f>
        <v/>
      </c>
      <c r="G13" s="272"/>
      <c r="H13" s="232"/>
      <c r="I13" s="114" t="str">
        <f t="shared" si="0"/>
        <v/>
      </c>
      <c r="J13" s="115"/>
    </row>
    <row r="14" spans="1:10" x14ac:dyDescent="0.25">
      <c r="A14" s="242" t="str">
        <f>IF(NOT(ISBLANK('TES 2 - Reimbursement Claim 2'!A14:C14)), 'TES 2 - Reimbursement Claim 2'!A14:C14, "")</f>
        <v/>
      </c>
      <c r="B14" s="243"/>
      <c r="C14" s="244"/>
      <c r="D14" s="110" t="str">
        <f>IF(NOT(ISBLANK('TES 2 - Reimbursement Claim 2'!D14)), 'TES 2 - Reimbursement Claim 2'!D14, "")</f>
        <v/>
      </c>
      <c r="E14" s="136" t="str">
        <f>IF(NOT(ISBLANK('TES 1 - Funding Approval'!F15)), 'TES 1 - Funding Approval'!F15, "")</f>
        <v/>
      </c>
      <c r="F14" s="112" t="str">
        <f>'TES 2 - Reimbursement Claim 2'!I14</f>
        <v/>
      </c>
      <c r="G14" s="272"/>
      <c r="H14" s="232"/>
      <c r="I14" s="114" t="str">
        <f t="shared" si="0"/>
        <v/>
      </c>
      <c r="J14" s="115"/>
    </row>
    <row r="15" spans="1:10" x14ac:dyDescent="0.25">
      <c r="A15" s="242" t="str">
        <f>IF(NOT(ISBLANK('TES 2 - Reimbursement Claim 2'!A15:C15)), 'TES 2 - Reimbursement Claim 2'!A15:C15, "")</f>
        <v/>
      </c>
      <c r="B15" s="243"/>
      <c r="C15" s="244"/>
      <c r="D15" s="110" t="str">
        <f>IF(NOT(ISBLANK('TES 2 - Reimbursement Claim 2'!D15)), 'TES 2 - Reimbursement Claim 2'!D15, "")</f>
        <v/>
      </c>
      <c r="E15" s="136" t="str">
        <f>IF(NOT(ISBLANK('TES 1 - Funding Approval'!F16)), 'TES 1 - Funding Approval'!F16, "")</f>
        <v/>
      </c>
      <c r="F15" s="112" t="str">
        <f>'TES 2 - Reimbursement Claim 2'!I15</f>
        <v/>
      </c>
      <c r="G15" s="272"/>
      <c r="H15" s="232"/>
      <c r="I15" s="114" t="str">
        <f t="shared" si="0"/>
        <v/>
      </c>
      <c r="J15" s="115"/>
    </row>
    <row r="16" spans="1:10" x14ac:dyDescent="0.25">
      <c r="A16" s="242" t="str">
        <f>IF(NOT(ISBLANK('TES 2 - Reimbursement Claim 2'!A16:C16)), 'TES 2 - Reimbursement Claim 2'!A16:C16, "")</f>
        <v/>
      </c>
      <c r="B16" s="243"/>
      <c r="C16" s="244"/>
      <c r="D16" s="110" t="str">
        <f>IF(NOT(ISBLANK('TES 2 - Reimbursement Claim 2'!D16)), 'TES 2 - Reimbursement Claim 2'!D16, "")</f>
        <v/>
      </c>
      <c r="E16" s="136" t="str">
        <f>IF(NOT(ISBLANK('TES 1 - Funding Approval'!F17)), 'TES 1 - Funding Approval'!F17, "")</f>
        <v/>
      </c>
      <c r="F16" s="112" t="str">
        <f>'TES 2 - Reimbursement Claim 2'!I16</f>
        <v/>
      </c>
      <c r="G16" s="272"/>
      <c r="H16" s="232"/>
      <c r="I16" s="114" t="str">
        <f t="shared" si="0"/>
        <v/>
      </c>
      <c r="J16" s="115"/>
    </row>
    <row r="17" spans="1:10" x14ac:dyDescent="0.25">
      <c r="A17" s="242" t="str">
        <f>IF(NOT(ISBLANK('TES 2 - Reimbursement Claim 2'!A17:C17)), 'TES 2 - Reimbursement Claim 2'!A17:C17, "")</f>
        <v>M&amp;E Services</v>
      </c>
      <c r="B17" s="243"/>
      <c r="C17" s="244"/>
      <c r="D17" s="110" t="str">
        <f>IF(NOT(ISBLANK('TES 2 - Reimbursement Claim 2'!D17)), 'TES 2 - Reimbursement Claim 2'!D17, "")</f>
        <v/>
      </c>
      <c r="E17" s="136" t="str">
        <f>IF(NOT(ISBLANK('TES 1 - Funding Approval'!F18)), 'TES 1 - Funding Approval'!F18, "")</f>
        <v/>
      </c>
      <c r="F17" s="112" t="str">
        <f>'TES 2 - Reimbursement Claim 2'!I17</f>
        <v/>
      </c>
      <c r="G17" s="272"/>
      <c r="H17" s="232"/>
      <c r="I17" s="114" t="str">
        <f t="shared" si="0"/>
        <v/>
      </c>
      <c r="J17" s="115"/>
    </row>
    <row r="18" spans="1:10" x14ac:dyDescent="0.25">
      <c r="A18" s="242" t="str">
        <f>IF(NOT(ISBLANK('TES 2 - Reimbursement Claim 2'!A18:C18)), 'TES 2 - Reimbursement Claim 2'!A18:C18, "")</f>
        <v/>
      </c>
      <c r="B18" s="243"/>
      <c r="C18" s="244"/>
      <c r="D18" s="110" t="str">
        <f>IF(NOT(ISBLANK('TES 2 - Reimbursement Claim 2'!D18)), 'TES 2 - Reimbursement Claim 2'!D18, "")</f>
        <v/>
      </c>
      <c r="E18" s="136" t="str">
        <f>IF(NOT(ISBLANK('TES 1 - Funding Approval'!F19)), 'TES 1 - Funding Approval'!F19, "")</f>
        <v/>
      </c>
      <c r="F18" s="112" t="str">
        <f>'TES 2 - Reimbursement Claim 2'!I18</f>
        <v/>
      </c>
      <c r="G18" s="272"/>
      <c r="H18" s="232"/>
      <c r="I18" s="114" t="str">
        <f t="shared" si="0"/>
        <v/>
      </c>
      <c r="J18" s="115"/>
    </row>
    <row r="19" spans="1:10" x14ac:dyDescent="0.25">
      <c r="A19" s="242" t="str">
        <f>IF(NOT(ISBLANK('TES 2 - Reimbursement Claim 2'!A19:C19)), 'TES 2 - Reimbursement Claim 2'!A19:C19, "")</f>
        <v/>
      </c>
      <c r="B19" s="243"/>
      <c r="C19" s="244"/>
      <c r="D19" s="110" t="str">
        <f>IF(NOT(ISBLANK('TES 2 - Reimbursement Claim 2'!D19)), 'TES 2 - Reimbursement Claim 2'!D19, "")</f>
        <v/>
      </c>
      <c r="E19" s="136" t="str">
        <f>IF(NOT(ISBLANK('TES 1 - Funding Approval'!F20)), 'TES 1 - Funding Approval'!F20, "")</f>
        <v/>
      </c>
      <c r="F19" s="112" t="str">
        <f>'TES 2 - Reimbursement Claim 2'!I19</f>
        <v/>
      </c>
      <c r="G19" s="272"/>
      <c r="H19" s="232"/>
      <c r="I19" s="114" t="str">
        <f t="shared" si="0"/>
        <v/>
      </c>
      <c r="J19" s="115"/>
    </row>
    <row r="20" spans="1:10" x14ac:dyDescent="0.25">
      <c r="A20" s="242" t="str">
        <f>IF(NOT(ISBLANK('TES 2 - Reimbursement Claim 2'!A20:C20)), 'TES 2 - Reimbursement Claim 2'!A20:C20, "")</f>
        <v/>
      </c>
      <c r="B20" s="243"/>
      <c r="C20" s="244"/>
      <c r="D20" s="110" t="str">
        <f>IF(NOT(ISBLANK('TES 2 - Reimbursement Claim 2'!D20)), 'TES 2 - Reimbursement Claim 2'!D20, "")</f>
        <v/>
      </c>
      <c r="E20" s="136" t="str">
        <f>IF(NOT(ISBLANK('TES 1 - Funding Approval'!F21)), 'TES 1 - Funding Approval'!F21, "")</f>
        <v/>
      </c>
      <c r="F20" s="112" t="str">
        <f>'TES 2 - Reimbursement Claim 2'!I20</f>
        <v/>
      </c>
      <c r="G20" s="272"/>
      <c r="H20" s="232"/>
      <c r="I20" s="114" t="str">
        <f t="shared" si="0"/>
        <v/>
      </c>
      <c r="J20" s="115"/>
    </row>
    <row r="21" spans="1:10" x14ac:dyDescent="0.25">
      <c r="A21" s="242" t="str">
        <f>IF(NOT(ISBLANK('TES 2 - Reimbursement Claim 2'!A21:C21)), 'TES 2 - Reimbursement Claim 2'!A21:C21, "")</f>
        <v/>
      </c>
      <c r="B21" s="243"/>
      <c r="C21" s="244"/>
      <c r="D21" s="110" t="str">
        <f>IF(NOT(ISBLANK('TES 2 - Reimbursement Claim 2'!D21)), 'TES 2 - Reimbursement Claim 2'!D21, "")</f>
        <v/>
      </c>
      <c r="E21" s="136" t="str">
        <f>IF(NOT(ISBLANK('TES 1 - Funding Approval'!F22)), 'TES 1 - Funding Approval'!F22, "")</f>
        <v/>
      </c>
      <c r="F21" s="112" t="str">
        <f>'TES 2 - Reimbursement Claim 2'!I21</f>
        <v/>
      </c>
      <c r="G21" s="272"/>
      <c r="H21" s="232"/>
      <c r="I21" s="114" t="str">
        <f t="shared" si="0"/>
        <v/>
      </c>
      <c r="J21" s="115"/>
    </row>
    <row r="22" spans="1:10" x14ac:dyDescent="0.25">
      <c r="A22" s="242" t="str">
        <f>IF(NOT(ISBLANK('TES 2 - Reimbursement Claim 2'!A22:C22)), 'TES 2 - Reimbursement Claim 2'!A22:C22, "")</f>
        <v/>
      </c>
      <c r="B22" s="243"/>
      <c r="C22" s="244"/>
      <c r="D22" s="110" t="str">
        <f>IF(NOT(ISBLANK('TES 2 - Reimbursement Claim 2'!D22)), 'TES 2 - Reimbursement Claim 2'!D22, "")</f>
        <v/>
      </c>
      <c r="E22" s="136" t="str">
        <f>IF(NOT(ISBLANK('TES 1 - Funding Approval'!F23)), 'TES 1 - Funding Approval'!F23, "")</f>
        <v/>
      </c>
      <c r="F22" s="112" t="str">
        <f>'TES 2 - Reimbursement Claim 2'!I22</f>
        <v/>
      </c>
      <c r="G22" s="272"/>
      <c r="H22" s="232"/>
      <c r="I22" s="114" t="str">
        <f t="shared" si="0"/>
        <v/>
      </c>
      <c r="J22" s="115"/>
    </row>
    <row r="23" spans="1:10" x14ac:dyDescent="0.25">
      <c r="A23" s="242" t="str">
        <f>IF(NOT(ISBLANK('TES 2 - Reimbursement Claim 2'!A23:C23)), 'TES 2 - Reimbursement Claim 2'!A23:C23, "")</f>
        <v/>
      </c>
      <c r="B23" s="243"/>
      <c r="C23" s="244"/>
      <c r="D23" s="110" t="str">
        <f>IF(NOT(ISBLANK('TES 2 - Reimbursement Claim 2'!D23)), 'TES 2 - Reimbursement Claim 2'!D23, "")</f>
        <v/>
      </c>
      <c r="E23" s="136" t="str">
        <f>IF(NOT(ISBLANK('TES 1 - Funding Approval'!F24)), 'TES 1 - Funding Approval'!F24, "")</f>
        <v/>
      </c>
      <c r="F23" s="112" t="str">
        <f>'TES 2 - Reimbursement Claim 2'!I23</f>
        <v/>
      </c>
      <c r="G23" s="272"/>
      <c r="H23" s="232"/>
      <c r="I23" s="114" t="str">
        <f t="shared" si="0"/>
        <v/>
      </c>
      <c r="J23" s="115"/>
    </row>
    <row r="24" spans="1:10" x14ac:dyDescent="0.25">
      <c r="A24" s="242" t="str">
        <f>IF(NOT(ISBLANK('TES 2 - Reimbursement Claim 2'!A24:C24)), 'TES 2 - Reimbursement Claim 2'!A24:C24, "")</f>
        <v/>
      </c>
      <c r="B24" s="243"/>
      <c r="C24" s="244"/>
      <c r="D24" s="110" t="str">
        <f>IF(NOT(ISBLANK('TES 2 - Reimbursement Claim 2'!D24)), 'TES 2 - Reimbursement Claim 2'!D24, "")</f>
        <v/>
      </c>
      <c r="E24" s="136" t="str">
        <f>IF(NOT(ISBLANK('TES 1 - Funding Approval'!F25)), 'TES 1 - Funding Approval'!F25, "")</f>
        <v/>
      </c>
      <c r="F24" s="112" t="str">
        <f>'TES 2 - Reimbursement Claim 2'!I24</f>
        <v/>
      </c>
      <c r="G24" s="272"/>
      <c r="H24" s="232"/>
      <c r="I24" s="114" t="str">
        <f t="shared" si="0"/>
        <v/>
      </c>
      <c r="J24" s="115"/>
    </row>
    <row r="25" spans="1:10" x14ac:dyDescent="0.25">
      <c r="A25" s="242" t="str">
        <f>IF(NOT(ISBLANK('TES 2 - Reimbursement Claim 2'!A25:C25)), 'TES 2 - Reimbursement Claim 2'!A25:C25, "")</f>
        <v/>
      </c>
      <c r="B25" s="243"/>
      <c r="C25" s="244"/>
      <c r="D25" s="110" t="str">
        <f>IF(NOT(ISBLANK('TES 2 - Reimbursement Claim 2'!D25)), 'TES 2 - Reimbursement Claim 2'!D25, "")</f>
        <v/>
      </c>
      <c r="E25" s="136" t="str">
        <f>IF(NOT(ISBLANK('TES 1 - Funding Approval'!F26)), 'TES 1 - Funding Approval'!F26, "")</f>
        <v/>
      </c>
      <c r="F25" s="112" t="str">
        <f>'TES 2 - Reimbursement Claim 2'!I25</f>
        <v/>
      </c>
      <c r="G25" s="272"/>
      <c r="H25" s="232"/>
      <c r="I25" s="114" t="str">
        <f t="shared" si="0"/>
        <v/>
      </c>
      <c r="J25" s="115"/>
    </row>
    <row r="26" spans="1:10" x14ac:dyDescent="0.25">
      <c r="A26" s="242" t="str">
        <f>IF(NOT(ISBLANK('TES 2 - Reimbursement Claim 2'!A26:C26)), 'TES 2 - Reimbursement Claim 2'!A26:C26, "")</f>
        <v/>
      </c>
      <c r="B26" s="243"/>
      <c r="C26" s="244"/>
      <c r="D26" s="110" t="str">
        <f>IF(NOT(ISBLANK('TES 2 - Reimbursement Claim 2'!D26)), 'TES 2 - Reimbursement Claim 2'!D26, "")</f>
        <v/>
      </c>
      <c r="E26" s="136" t="str">
        <f>IF(NOT(ISBLANK('TES 1 - Funding Approval'!F27)), 'TES 1 - Funding Approval'!F27, "")</f>
        <v/>
      </c>
      <c r="F26" s="112" t="str">
        <f>'TES 2 - Reimbursement Claim 2'!I26</f>
        <v/>
      </c>
      <c r="G26" s="272"/>
      <c r="H26" s="232"/>
      <c r="I26" s="114" t="str">
        <f t="shared" si="0"/>
        <v/>
      </c>
      <c r="J26" s="115"/>
    </row>
    <row r="27" spans="1:10" x14ac:dyDescent="0.25">
      <c r="A27" s="242" t="str">
        <f>IF(NOT(ISBLANK('TES 2 - Reimbursement Claim 2'!A27:C27)), 'TES 2 - Reimbursement Claim 2'!A27:C27, "")</f>
        <v/>
      </c>
      <c r="B27" s="243"/>
      <c r="C27" s="244"/>
      <c r="D27" s="110" t="str">
        <f>IF(NOT(ISBLANK('TES 2 - Reimbursement Claim 2'!D27)), 'TES 2 - Reimbursement Claim 2'!D27, "")</f>
        <v/>
      </c>
      <c r="E27" s="136" t="str">
        <f>IF(NOT(ISBLANK('TES 1 - Funding Approval'!F28)), 'TES 1 - Funding Approval'!F28, "")</f>
        <v/>
      </c>
      <c r="F27" s="112" t="str">
        <f>'TES 2 - Reimbursement Claim 2'!I27</f>
        <v/>
      </c>
      <c r="G27" s="272"/>
      <c r="H27" s="232"/>
      <c r="I27" s="114" t="str">
        <f t="shared" si="0"/>
        <v/>
      </c>
      <c r="J27" s="115"/>
    </row>
    <row r="28" spans="1:10" x14ac:dyDescent="0.25">
      <c r="A28" s="242" t="str">
        <f>IF(NOT(ISBLANK('TES 2 - Reimbursement Claim 2'!A28:C28)), 'TES 2 - Reimbursement Claim 2'!A28:C28, "")</f>
        <v/>
      </c>
      <c r="B28" s="243"/>
      <c r="C28" s="244"/>
      <c r="D28" s="110" t="str">
        <f>IF(NOT(ISBLANK('TES 2 - Reimbursement Claim 2'!D28)), 'TES 2 - Reimbursement Claim 2'!D28, "")</f>
        <v/>
      </c>
      <c r="E28" s="136" t="str">
        <f>IF(NOT(ISBLANK('TES 1 - Funding Approval'!F29)), 'TES 1 - Funding Approval'!F29, "")</f>
        <v/>
      </c>
      <c r="F28" s="112" t="str">
        <f>'TES 2 - Reimbursement Claim 2'!I28</f>
        <v/>
      </c>
      <c r="G28" s="272"/>
      <c r="H28" s="232"/>
      <c r="I28" s="114" t="str">
        <f t="shared" si="0"/>
        <v/>
      </c>
      <c r="J28" s="115"/>
    </row>
    <row r="29" spans="1:10" x14ac:dyDescent="0.25">
      <c r="A29" s="273" t="str">
        <f>IF(NOT(ISBLANK('TES 2 - Reimbursement Claim 2'!A29:C29)), 'TES 2 - Reimbursement Claim 2'!A29:C29, "")</f>
        <v/>
      </c>
      <c r="B29" s="274"/>
      <c r="C29" s="287"/>
      <c r="D29" s="139" t="str">
        <f>IF(NOT(ISBLANK('TES 2 - Reimbursement Claim 2'!D29)), 'TES 2 - Reimbursement Claim 2'!D29, "")</f>
        <v/>
      </c>
      <c r="E29" s="136" t="str">
        <f>IF(NOT(ISBLANK('TES 1 - Funding Approval'!F30)), 'TES 1 - Funding Approval'!F30, "")</f>
        <v/>
      </c>
      <c r="F29" s="138" t="str">
        <f>'TES 2 - Reimbursement Claim 2'!I29</f>
        <v/>
      </c>
      <c r="G29" s="272"/>
      <c r="H29" s="232"/>
      <c r="I29" s="114" t="str">
        <f t="shared" si="0"/>
        <v/>
      </c>
      <c r="J29" s="115"/>
    </row>
    <row r="30" spans="1:10" x14ac:dyDescent="0.25">
      <c r="A30" s="275" t="s">
        <v>177</v>
      </c>
      <c r="B30" s="276"/>
      <c r="C30" s="276"/>
      <c r="D30" s="277"/>
      <c r="E30" s="116">
        <f>SUM(E8:E29)</f>
        <v>0</v>
      </c>
      <c r="F30" s="127">
        <f>SUM(F8:F29)</f>
        <v>0</v>
      </c>
      <c r="G30" s="255">
        <f>SUM(G8:H29)</f>
        <v>0</v>
      </c>
      <c r="H30" s="256"/>
      <c r="I30" s="117">
        <f t="shared" si="0"/>
        <v>0</v>
      </c>
      <c r="J30" s="116">
        <f>SUM(J8:J29)</f>
        <v>0</v>
      </c>
    </row>
    <row r="31" spans="1:10" ht="6.75" customHeight="1" x14ac:dyDescent="0.25"/>
    <row r="32" spans="1:10" ht="36.75" x14ac:dyDescent="0.25">
      <c r="A32" s="239" t="s">
        <v>170</v>
      </c>
      <c r="B32" s="239"/>
      <c r="C32" s="239"/>
      <c r="D32" s="239"/>
      <c r="E32" s="42" t="s">
        <v>187</v>
      </c>
      <c r="F32" s="42" t="s">
        <v>188</v>
      </c>
      <c r="G32" s="235" t="s">
        <v>195</v>
      </c>
      <c r="H32" s="235"/>
      <c r="I32" s="42" t="s">
        <v>227</v>
      </c>
      <c r="J32" s="45" t="s">
        <v>366</v>
      </c>
    </row>
    <row r="33" spans="1:10" x14ac:dyDescent="0.25">
      <c r="A33" s="240" t="str">
        <f>IF(NOT(ISBLANK('TES 2 - Reimbursement Claim 2'!A33:D33)), 'TES 2 - Reimbursement Claim 2'!A33:D33, "")</f>
        <v/>
      </c>
      <c r="B33" s="241"/>
      <c r="C33" s="241"/>
      <c r="D33" s="286"/>
      <c r="E33" s="140" t="str">
        <f>IF(NOT(ISBLANK('TES 2 - Reimbursement Claim 2'!E33)), 'TES 2 - Reimbursement Claim 2'!E33, "")</f>
        <v/>
      </c>
      <c r="F33" s="140" t="str">
        <f>'TES 2 - Reimbursement Claim 2'!I33</f>
        <v/>
      </c>
      <c r="G33" s="236"/>
      <c r="H33" s="236"/>
      <c r="I33" s="119" t="str">
        <f>IFERROR(F33-J33, "")</f>
        <v/>
      </c>
      <c r="J33" s="120"/>
    </row>
    <row r="34" spans="1:10" x14ac:dyDescent="0.25">
      <c r="A34" s="227" t="str">
        <f>IF(NOT(ISBLANK('TES 2 - Reimbursement Claim 2'!A34:D34)), 'TES 2 - Reimbursement Claim 2'!A34:D34, "")</f>
        <v/>
      </c>
      <c r="B34" s="228"/>
      <c r="C34" s="228"/>
      <c r="D34" s="284"/>
      <c r="E34" s="141" t="str">
        <f>IF(NOT(ISBLANK('TES 2 - Reimbursement Claim 2'!E34)), 'TES 2 - Reimbursement Claim 2'!E34, "")</f>
        <v/>
      </c>
      <c r="F34" s="141" t="str">
        <f>'TES 2 - Reimbursement Claim 2'!I34</f>
        <v/>
      </c>
      <c r="G34" s="237"/>
      <c r="H34" s="237"/>
      <c r="I34" s="122" t="str">
        <f t="shared" ref="I34:I39" si="1">IFERROR(F34-J34, "")</f>
        <v/>
      </c>
      <c r="J34" s="123"/>
    </row>
    <row r="35" spans="1:10" x14ac:dyDescent="0.25">
      <c r="A35" s="227" t="str">
        <f>IF(NOT(ISBLANK('TES 2 - Reimbursement Claim 2'!A35:D35)), 'TES 2 - Reimbursement Claim 2'!A35:D35, "")</f>
        <v/>
      </c>
      <c r="B35" s="228"/>
      <c r="C35" s="228"/>
      <c r="D35" s="284"/>
      <c r="E35" s="141" t="str">
        <f>IF(NOT(ISBLANK('TES 2 - Reimbursement Claim 2'!E35)), 'TES 2 - Reimbursement Claim 2'!E35, "")</f>
        <v/>
      </c>
      <c r="F35" s="141" t="str">
        <f>'TES 2 - Reimbursement Claim 2'!I35</f>
        <v/>
      </c>
      <c r="G35" s="237"/>
      <c r="H35" s="237"/>
      <c r="I35" s="122" t="str">
        <f t="shared" si="1"/>
        <v/>
      </c>
      <c r="J35" s="123"/>
    </row>
    <row r="36" spans="1:10" x14ac:dyDescent="0.25">
      <c r="A36" s="227" t="str">
        <f>IF(NOT(ISBLANK('TES 2 - Reimbursement Claim 2'!A36:D36)), 'TES 2 - Reimbursement Claim 2'!A36:D36, "")</f>
        <v/>
      </c>
      <c r="B36" s="228"/>
      <c r="C36" s="228"/>
      <c r="D36" s="284"/>
      <c r="E36" s="141" t="str">
        <f>IF(NOT(ISBLANK('TES 2 - Reimbursement Claim 2'!E36)), 'TES 2 - Reimbursement Claim 2'!E36, "")</f>
        <v/>
      </c>
      <c r="F36" s="141" t="str">
        <f>'TES 2 - Reimbursement Claim 2'!I36</f>
        <v/>
      </c>
      <c r="G36" s="237"/>
      <c r="H36" s="237"/>
      <c r="I36" s="122" t="str">
        <f t="shared" si="1"/>
        <v/>
      </c>
      <c r="J36" s="123"/>
    </row>
    <row r="37" spans="1:10" x14ac:dyDescent="0.25">
      <c r="A37" s="227" t="str">
        <f>IF(NOT(ISBLANK('TES 2 - Reimbursement Claim 2'!A37:D37)), 'TES 2 - Reimbursement Claim 2'!A37:D37, "")</f>
        <v/>
      </c>
      <c r="B37" s="228"/>
      <c r="C37" s="228"/>
      <c r="D37" s="284"/>
      <c r="E37" s="141" t="str">
        <f>IF(NOT(ISBLANK('TES 2 - Reimbursement Claim 2'!E37)), 'TES 2 - Reimbursement Claim 2'!E37, "")</f>
        <v/>
      </c>
      <c r="F37" s="141" t="str">
        <f>'TES 2 - Reimbursement Claim 2'!I37</f>
        <v/>
      </c>
      <c r="G37" s="237"/>
      <c r="H37" s="237"/>
      <c r="I37" s="122" t="str">
        <f t="shared" si="1"/>
        <v/>
      </c>
      <c r="J37" s="123"/>
    </row>
    <row r="38" spans="1:10" x14ac:dyDescent="0.25">
      <c r="A38" s="227" t="str">
        <f>IF(NOT(ISBLANK('TES 2 - Reimbursement Claim 2'!A38:D38)), 'TES 2 - Reimbursement Claim 2'!A38:D38, "")</f>
        <v/>
      </c>
      <c r="B38" s="228"/>
      <c r="C38" s="228"/>
      <c r="D38" s="284"/>
      <c r="E38" s="141" t="str">
        <f>IF(NOT(ISBLANK('TES 2 - Reimbursement Claim 2'!E38)), 'TES 2 - Reimbursement Claim 2'!E38, "")</f>
        <v/>
      </c>
      <c r="F38" s="141" t="str">
        <f>'TES 2 - Reimbursement Claim 2'!I38</f>
        <v/>
      </c>
      <c r="G38" s="270"/>
      <c r="H38" s="270"/>
      <c r="I38" s="122" t="str">
        <f t="shared" si="1"/>
        <v/>
      </c>
      <c r="J38" s="123"/>
    </row>
    <row r="39" spans="1:10" x14ac:dyDescent="0.25">
      <c r="A39" s="233" t="str">
        <f>IF(NOT(ISBLANK('TES 2 - Reimbursement Claim 2'!A39:D39)), 'TES 2 - Reimbursement Claim 2'!A39:D39, "")</f>
        <v/>
      </c>
      <c r="B39" s="234"/>
      <c r="C39" s="234"/>
      <c r="D39" s="285"/>
      <c r="E39" s="142" t="str">
        <f>IF(NOT(ISBLANK('TES 2 - Reimbursement Claim 2'!E39)), 'TES 2 - Reimbursement Claim 2'!E39, "")</f>
        <v/>
      </c>
      <c r="F39" s="142" t="str">
        <f>'TES 2 - Reimbursement Claim 2'!I39</f>
        <v/>
      </c>
      <c r="G39" s="238"/>
      <c r="H39" s="238"/>
      <c r="I39" s="125" t="str">
        <f t="shared" si="1"/>
        <v/>
      </c>
      <c r="J39" s="126"/>
    </row>
    <row r="40" spans="1:10" x14ac:dyDescent="0.25">
      <c r="A40" s="271" t="s">
        <v>229</v>
      </c>
      <c r="B40" s="271"/>
      <c r="C40" s="271"/>
      <c r="D40" s="271"/>
      <c r="E40" s="127">
        <f>SUM(E33:E39)</f>
        <v>0</v>
      </c>
      <c r="F40" s="125">
        <f>SUM(F33:F39)</f>
        <v>0</v>
      </c>
      <c r="G40" s="229">
        <f>SUM(G33:H39)</f>
        <v>0</v>
      </c>
      <c r="H40" s="230"/>
      <c r="I40" s="127">
        <f>SUM(I33:I39)</f>
        <v>0</v>
      </c>
      <c r="J40" s="116">
        <f>SUM(J33:J39)</f>
        <v>0</v>
      </c>
    </row>
    <row r="41" spans="1:10" ht="6.75" customHeight="1" x14ac:dyDescent="0.25"/>
    <row r="42" spans="1:10" x14ac:dyDescent="0.25">
      <c r="A42" s="222" t="s">
        <v>230</v>
      </c>
      <c r="B42" s="222"/>
      <c r="C42" s="222"/>
      <c r="D42" s="222"/>
      <c r="E42" s="128">
        <f>'TES 1 - Funding Approval'!F43</f>
        <v>0</v>
      </c>
      <c r="F42" s="128">
        <f>'TES 2 - Reimbursement Claim 2'!I42</f>
        <v>0</v>
      </c>
      <c r="G42" s="223"/>
      <c r="H42" s="223"/>
      <c r="I42" s="128">
        <f>IFERROR(F42-J42,"")</f>
        <v>0</v>
      </c>
      <c r="J42" s="129"/>
    </row>
    <row r="43" spans="1:10" ht="6.75" customHeight="1" x14ac:dyDescent="0.25"/>
    <row r="44" spans="1:10" x14ac:dyDescent="0.25">
      <c r="A44" s="224" t="s">
        <v>231</v>
      </c>
      <c r="B44" s="224"/>
      <c r="C44" s="224"/>
      <c r="D44" s="224"/>
      <c r="E44" s="128">
        <f>SUM(E30+E40+E42)</f>
        <v>0</v>
      </c>
      <c r="F44" s="128">
        <f>SUM(F30+F40+F42)</f>
        <v>0</v>
      </c>
      <c r="G44" s="225">
        <f>SUM(G30+G40+G42)</f>
        <v>0</v>
      </c>
      <c r="H44" s="225"/>
      <c r="I44" s="130">
        <f>SUM(I30+I40+I42)</f>
        <v>0</v>
      </c>
      <c r="J44" s="131">
        <f>SUM(J30+J40+J42)</f>
        <v>0</v>
      </c>
    </row>
    <row r="47" spans="1:10" ht="31.5" customHeight="1" x14ac:dyDescent="0.25">
      <c r="A47" s="49"/>
      <c r="E47" s="226"/>
      <c r="F47" s="226"/>
      <c r="J47" s="49"/>
    </row>
    <row r="48" spans="1:10" x14ac:dyDescent="0.25">
      <c r="A48" s="73" t="s">
        <v>280</v>
      </c>
      <c r="B48" s="73"/>
      <c r="C48" s="73"/>
      <c r="D48" s="73"/>
      <c r="E48" s="162" t="str">
        <f>IF(NOT(ISBLANK(SecConsult)), "Endorsed by:", "")</f>
        <v/>
      </c>
      <c r="F48" s="162"/>
      <c r="G48" s="73"/>
      <c r="H48" s="73"/>
      <c r="I48" s="73"/>
      <c r="J48" s="73" t="s">
        <v>280</v>
      </c>
    </row>
    <row r="49" spans="1:10" ht="11.25" customHeight="1" x14ac:dyDescent="0.25">
      <c r="A49" s="79" t="str">
        <f>IF(NOT(ISBLANK(MonOwners)), MonOwners, "")</f>
        <v/>
      </c>
      <c r="B49" s="73"/>
      <c r="C49" s="73"/>
      <c r="D49" s="73"/>
      <c r="E49" s="162" t="str">
        <f>IF(NOT(ISBLANK(SecConsult)), SecConsult, "")</f>
        <v/>
      </c>
      <c r="F49" s="162"/>
      <c r="G49" s="73"/>
      <c r="H49" s="73"/>
      <c r="I49" s="73"/>
      <c r="J49" s="79" t="str">
        <f>IF(NOT(ISBLANK(PriConsult)), PriConsult, "")</f>
        <v/>
      </c>
    </row>
    <row r="50" spans="1:10" x14ac:dyDescent="0.25">
      <c r="A50" s="14" t="s">
        <v>183</v>
      </c>
      <c r="B50" s="1"/>
      <c r="C50" s="1"/>
      <c r="D50" s="1"/>
      <c r="E50" s="1"/>
      <c r="F50" s="1"/>
      <c r="G50" s="1"/>
      <c r="H50" s="1"/>
      <c r="I50" s="1"/>
      <c r="J50" s="1"/>
    </row>
    <row r="51" spans="1:10" x14ac:dyDescent="0.25">
      <c r="A51" s="1"/>
      <c r="B51" s="1"/>
      <c r="C51" s="1"/>
      <c r="D51" s="1"/>
      <c r="E51" s="1"/>
      <c r="F51" s="1"/>
      <c r="G51" s="1"/>
      <c r="H51" s="1"/>
      <c r="I51" s="1"/>
      <c r="J51" s="1"/>
    </row>
    <row r="52" spans="1:10" x14ac:dyDescent="0.25">
      <c r="A52" s="1"/>
      <c r="B52" s="213" t="b">
        <v>0</v>
      </c>
      <c r="C52" s="213"/>
      <c r="D52" s="260" t="s">
        <v>238</v>
      </c>
      <c r="E52" s="260"/>
      <c r="F52" s="1"/>
      <c r="G52" s="1"/>
      <c r="H52" s="1"/>
      <c r="I52" s="1"/>
      <c r="J52" s="1"/>
    </row>
    <row r="53" spans="1:10" ht="42" customHeight="1" x14ac:dyDescent="0.25">
      <c r="A53" s="26" t="s">
        <v>241</v>
      </c>
      <c r="B53" s="4"/>
      <c r="C53" s="4"/>
      <c r="D53" s="4"/>
      <c r="E53" s="4"/>
      <c r="F53" s="4"/>
      <c r="G53" s="211" t="s">
        <v>206</v>
      </c>
      <c r="H53" s="211"/>
      <c r="I53" s="25" t="s">
        <v>207</v>
      </c>
      <c r="J53" s="31" t="s">
        <v>364</v>
      </c>
    </row>
    <row r="54" spans="1:10" x14ac:dyDescent="0.25">
      <c r="A54" s="157" t="s">
        <v>234</v>
      </c>
      <c r="B54" s="157"/>
      <c r="C54" s="157"/>
      <c r="D54" s="157"/>
      <c r="E54" s="157"/>
      <c r="F54" s="157"/>
      <c r="G54" s="220" t="b">
        <v>0</v>
      </c>
      <c r="H54" s="220"/>
      <c r="I54" s="28" t="b">
        <v>0</v>
      </c>
      <c r="J54" s="132"/>
    </row>
    <row r="55" spans="1:10" x14ac:dyDescent="0.25">
      <c r="A55" s="157" t="str">
        <f>IF('Project Particulars'!G25="Project Quantity Surveyor", "Quantity Surveyor's Valuation for Interim Claim", "Consultant's Valuation for Work Completion")</f>
        <v>Consultant's Valuation for Work Completion</v>
      </c>
      <c r="B55" s="157"/>
      <c r="C55" s="157"/>
      <c r="D55" s="157"/>
      <c r="E55" s="157"/>
      <c r="F55" s="157"/>
      <c r="G55" s="213" t="b">
        <v>0</v>
      </c>
      <c r="H55" s="213"/>
      <c r="I55" s="28" t="b">
        <v>0</v>
      </c>
      <c r="J55" s="132"/>
    </row>
    <row r="56" spans="1:10" x14ac:dyDescent="0.25">
      <c r="A56" s="157" t="s">
        <v>235</v>
      </c>
      <c r="B56" s="157"/>
      <c r="C56" s="157"/>
      <c r="D56" s="157"/>
      <c r="E56" s="157"/>
      <c r="F56" s="157"/>
      <c r="G56" s="213" t="b">
        <v>0</v>
      </c>
      <c r="H56" s="213"/>
      <c r="I56" s="28" t="b">
        <v>0</v>
      </c>
      <c r="J56" s="132"/>
    </row>
    <row r="57" spans="1:10" ht="15" customHeight="1" x14ac:dyDescent="0.25">
      <c r="A57" s="221" t="s">
        <v>237</v>
      </c>
      <c r="B57" s="221"/>
      <c r="C57" s="221"/>
      <c r="D57" s="221"/>
      <c r="E57" s="221"/>
      <c r="F57" s="221"/>
      <c r="G57" s="213" t="b">
        <v>0</v>
      </c>
      <c r="H57" s="213"/>
      <c r="I57" s="28" t="b">
        <v>0</v>
      </c>
      <c r="J57" s="132"/>
    </row>
    <row r="58" spans="1:10" ht="30" customHeight="1" x14ac:dyDescent="0.25">
      <c r="A58" s="221" t="s">
        <v>236</v>
      </c>
      <c r="B58" s="221"/>
      <c r="C58" s="221"/>
      <c r="D58" s="221"/>
      <c r="E58" s="221"/>
      <c r="F58" s="221"/>
      <c r="G58" s="261" t="b">
        <v>0</v>
      </c>
      <c r="H58" s="261"/>
      <c r="I58" s="28" t="b">
        <v>0</v>
      </c>
      <c r="J58" s="132"/>
    </row>
    <row r="59" spans="1:10" x14ac:dyDescent="0.25">
      <c r="A59" s="212" t="s">
        <v>242</v>
      </c>
      <c r="B59" s="212"/>
      <c r="C59" s="212"/>
      <c r="D59" s="212"/>
      <c r="E59" s="212"/>
      <c r="F59" s="212"/>
      <c r="G59" s="213" t="b">
        <v>0</v>
      </c>
      <c r="H59" s="213"/>
      <c r="I59" s="28" t="b">
        <v>0</v>
      </c>
      <c r="J59" s="132"/>
    </row>
    <row r="60" spans="1:10" x14ac:dyDescent="0.25">
      <c r="A60" s="212" t="s">
        <v>243</v>
      </c>
      <c r="B60" s="212"/>
      <c r="C60" s="212"/>
      <c r="D60" s="212"/>
      <c r="E60" s="212"/>
      <c r="F60" s="212"/>
      <c r="G60" s="213" t="b">
        <v>0</v>
      </c>
      <c r="H60" s="213"/>
      <c r="I60" s="28" t="b">
        <v>0</v>
      </c>
      <c r="J60" s="132"/>
    </row>
    <row r="61" spans="1:10" x14ac:dyDescent="0.25">
      <c r="A61" s="4"/>
      <c r="B61" s="4"/>
      <c r="C61" s="4"/>
      <c r="D61" s="4"/>
      <c r="E61" s="4"/>
      <c r="F61" s="4"/>
      <c r="G61" s="4"/>
      <c r="H61" s="4"/>
      <c r="I61" s="4"/>
      <c r="J61" s="4"/>
    </row>
    <row r="62" spans="1:10" x14ac:dyDescent="0.25">
      <c r="A62" s="48" t="s">
        <v>239</v>
      </c>
      <c r="B62" s="4"/>
      <c r="C62" s="4"/>
      <c r="D62" s="4"/>
      <c r="E62" s="4"/>
      <c r="F62" s="4"/>
      <c r="G62" s="4"/>
      <c r="H62" s="4"/>
      <c r="I62" s="4"/>
      <c r="J62" s="4"/>
    </row>
    <row r="63" spans="1:10" x14ac:dyDescent="0.25">
      <c r="A63" s="4"/>
      <c r="B63" s="4"/>
      <c r="C63" s="4"/>
      <c r="D63" s="4"/>
      <c r="E63" s="4"/>
      <c r="F63" s="4"/>
      <c r="G63" s="4"/>
      <c r="H63" s="4"/>
      <c r="I63" s="4"/>
      <c r="J63" s="4"/>
    </row>
    <row r="64" spans="1:10" ht="46.5" customHeight="1" x14ac:dyDescent="0.25">
      <c r="A64" s="193" t="s">
        <v>246</v>
      </c>
      <c r="B64" s="193"/>
      <c r="C64" s="193"/>
      <c r="D64" s="193"/>
      <c r="E64" s="193"/>
      <c r="F64" s="193"/>
      <c r="G64" s="213" t="b">
        <v>0</v>
      </c>
      <c r="H64" s="213"/>
      <c r="I64" s="4"/>
      <c r="J64" s="4"/>
    </row>
    <row r="65" spans="1:10" x14ac:dyDescent="0.25">
      <c r="A65" s="4"/>
      <c r="B65" s="4"/>
      <c r="C65" s="4"/>
      <c r="D65" s="4"/>
      <c r="E65" s="4"/>
      <c r="F65" s="4"/>
      <c r="G65" s="4"/>
      <c r="H65" s="4"/>
      <c r="I65" s="4"/>
      <c r="J65" s="4"/>
    </row>
    <row r="66" spans="1:10" ht="45.75" customHeight="1" x14ac:dyDescent="0.25">
      <c r="A66" s="193" t="s">
        <v>240</v>
      </c>
      <c r="B66" s="193"/>
      <c r="C66" s="193"/>
      <c r="D66" s="193"/>
      <c r="E66" s="193"/>
      <c r="F66" s="193"/>
      <c r="G66" s="213" t="b">
        <v>0</v>
      </c>
      <c r="H66" s="213"/>
      <c r="I66" s="4"/>
      <c r="J66" s="4"/>
    </row>
    <row r="67" spans="1:10" x14ac:dyDescent="0.25">
      <c r="A67" s="4"/>
      <c r="B67" s="4"/>
      <c r="C67" s="4"/>
      <c r="D67" s="4"/>
      <c r="E67" s="4"/>
      <c r="F67" s="4"/>
      <c r="G67" s="4"/>
      <c r="H67" s="4"/>
      <c r="I67" s="4"/>
      <c r="J67" s="4"/>
    </row>
    <row r="68" spans="1:10" x14ac:dyDescent="0.25">
      <c r="A68" s="195" t="s">
        <v>247</v>
      </c>
      <c r="B68" s="195"/>
      <c r="C68" s="195"/>
      <c r="D68" s="195"/>
      <c r="E68" s="195"/>
      <c r="F68" s="195"/>
      <c r="G68" s="213" t="b">
        <v>0</v>
      </c>
      <c r="H68" s="213"/>
      <c r="I68" s="4"/>
      <c r="J68" s="4"/>
    </row>
    <row r="69" spans="1:10" ht="17.25" x14ac:dyDescent="0.4">
      <c r="A69" s="262">
        <f>G44</f>
        <v>0</v>
      </c>
      <c r="B69" s="262"/>
      <c r="C69" s="262"/>
      <c r="D69" s="195" t="s">
        <v>248</v>
      </c>
      <c r="E69" s="195"/>
      <c r="F69" s="195"/>
      <c r="G69" s="213"/>
      <c r="H69" s="213"/>
      <c r="I69" s="4"/>
      <c r="J69" s="4"/>
    </row>
    <row r="70" spans="1:10" x14ac:dyDescent="0.25">
      <c r="A70" s="4"/>
      <c r="B70" s="4"/>
      <c r="C70" s="4"/>
      <c r="D70" s="4"/>
      <c r="E70" s="4"/>
      <c r="F70" s="4"/>
      <c r="G70" s="4"/>
      <c r="H70" s="4"/>
      <c r="I70" s="4"/>
      <c r="J70" s="4"/>
    </row>
    <row r="71" spans="1:10" x14ac:dyDescent="0.25">
      <c r="A71" s="195" t="s">
        <v>222</v>
      </c>
      <c r="B71" s="195"/>
      <c r="C71" s="195"/>
      <c r="D71" s="4"/>
      <c r="E71" s="4"/>
      <c r="F71" s="4"/>
      <c r="G71" s="4"/>
      <c r="H71" s="4"/>
      <c r="I71" s="4"/>
      <c r="J71" s="4"/>
    </row>
    <row r="72" spans="1:10" x14ac:dyDescent="0.25">
      <c r="A72" s="264" t="str">
        <f ca="1">IF(AND(G44&gt;0, G68=TRUE), IF(A72="", TODAY(), "A71"), "")</f>
        <v/>
      </c>
      <c r="B72" s="264"/>
      <c r="C72" s="264"/>
      <c r="D72" s="4"/>
      <c r="E72" s="4"/>
      <c r="F72" s="4"/>
      <c r="G72" s="4"/>
      <c r="H72" s="4"/>
      <c r="I72" s="4"/>
      <c r="J72" s="4"/>
    </row>
    <row r="73" spans="1:10" x14ac:dyDescent="0.25">
      <c r="A73" s="4"/>
      <c r="B73" s="4"/>
      <c r="C73" s="4"/>
      <c r="D73" s="4"/>
      <c r="E73" s="4"/>
      <c r="F73" s="4"/>
      <c r="G73" s="4"/>
      <c r="H73" s="4"/>
      <c r="I73" s="4"/>
      <c r="J73" s="4"/>
    </row>
    <row r="74" spans="1:10" x14ac:dyDescent="0.25">
      <c r="A74" s="4"/>
      <c r="B74" s="4"/>
      <c r="C74" s="4"/>
      <c r="D74" s="4"/>
      <c r="E74" s="4"/>
      <c r="F74" s="4"/>
      <c r="G74" s="4"/>
      <c r="H74" s="4"/>
      <c r="I74" s="4"/>
      <c r="J74" s="4"/>
    </row>
    <row r="75" spans="1:10" x14ac:dyDescent="0.25">
      <c r="A75" s="4"/>
      <c r="B75" s="4"/>
      <c r="C75" s="4"/>
      <c r="D75" s="4"/>
      <c r="E75" s="4"/>
      <c r="F75" s="4"/>
      <c r="G75" s="4"/>
      <c r="H75" s="4"/>
      <c r="I75" s="4"/>
      <c r="J75" s="4"/>
    </row>
    <row r="76" spans="1:10" x14ac:dyDescent="0.25">
      <c r="A76" s="4"/>
      <c r="B76" s="4"/>
      <c r="C76" s="4"/>
      <c r="D76" s="4"/>
      <c r="E76" s="4"/>
      <c r="F76" s="4"/>
      <c r="G76" s="4"/>
      <c r="H76" s="4"/>
      <c r="I76" s="4"/>
      <c r="J76" s="4"/>
    </row>
    <row r="77" spans="1:10" x14ac:dyDescent="0.25">
      <c r="A77" s="4"/>
      <c r="B77" s="4"/>
      <c r="C77" s="4"/>
      <c r="D77" s="4"/>
      <c r="E77" s="4"/>
      <c r="F77" s="4"/>
      <c r="G77" s="4"/>
      <c r="H77" s="4"/>
      <c r="I77" s="4"/>
      <c r="J77" s="4"/>
    </row>
    <row r="78" spans="1:10" x14ac:dyDescent="0.25">
      <c r="A78" s="265"/>
      <c r="B78" s="265"/>
      <c r="C78" s="265"/>
      <c r="D78" s="4"/>
      <c r="E78" s="4"/>
      <c r="F78" s="4"/>
      <c r="G78" s="4"/>
      <c r="H78" s="4"/>
      <c r="I78" s="4"/>
      <c r="J78" s="4"/>
    </row>
    <row r="79" spans="1:10" ht="15" customHeight="1" x14ac:dyDescent="0.25">
      <c r="A79" s="268" t="str">
        <f>IF(NOT(ISBLANK(MonOwners)), MonOwners, "")</f>
        <v/>
      </c>
      <c r="B79" s="268"/>
      <c r="C79" s="268"/>
      <c r="D79" s="4"/>
      <c r="E79" s="4"/>
      <c r="F79" s="4"/>
      <c r="G79" s="268" t="str">
        <f>IF(NOT(ISBLANK(PriConsult)), PriConsult, "")</f>
        <v/>
      </c>
      <c r="H79" s="268"/>
      <c r="I79" s="268"/>
      <c r="J79" s="4"/>
    </row>
    <row r="80" spans="1:10" x14ac:dyDescent="0.25">
      <c r="A80" s="195" t="s">
        <v>282</v>
      </c>
      <c r="B80" s="195"/>
      <c r="C80" s="195"/>
      <c r="D80" s="4"/>
      <c r="E80" s="4"/>
      <c r="F80" s="4"/>
      <c r="G80" s="195" t="s">
        <v>282</v>
      </c>
      <c r="H80" s="157"/>
      <c r="I80" s="157"/>
      <c r="J80" s="4"/>
    </row>
    <row r="81" spans="1:10" x14ac:dyDescent="0.25">
      <c r="A81" s="4"/>
      <c r="B81" s="4"/>
      <c r="C81" s="4"/>
      <c r="D81" s="4"/>
      <c r="E81" s="4"/>
      <c r="F81" s="4"/>
      <c r="G81" s="4"/>
      <c r="H81" s="4"/>
      <c r="I81" s="4"/>
      <c r="J81" s="4"/>
    </row>
    <row r="82" spans="1:10" x14ac:dyDescent="0.25">
      <c r="A82" s="4"/>
      <c r="B82" s="4"/>
      <c r="C82" s="4"/>
      <c r="D82" s="4"/>
      <c r="E82" s="4"/>
      <c r="F82" s="4"/>
      <c r="G82" s="4"/>
      <c r="H82" s="4"/>
      <c r="I82" s="4"/>
      <c r="J82" s="4"/>
    </row>
    <row r="83" spans="1:10" x14ac:dyDescent="0.25">
      <c r="A83" s="4"/>
      <c r="B83" s="4"/>
      <c r="C83" s="4"/>
      <c r="D83" s="4"/>
      <c r="E83" s="4"/>
      <c r="F83" s="4"/>
      <c r="G83" s="4"/>
      <c r="H83" s="4"/>
      <c r="I83" s="4"/>
      <c r="J83" s="4"/>
    </row>
    <row r="84" spans="1:10" x14ac:dyDescent="0.25">
      <c r="A84" s="4"/>
      <c r="B84" s="4"/>
      <c r="C84" s="4"/>
      <c r="D84" s="4"/>
      <c r="E84" s="4"/>
      <c r="F84" s="4"/>
      <c r="G84" s="4"/>
      <c r="H84" s="4"/>
      <c r="I84" s="4"/>
      <c r="J84" s="4"/>
    </row>
    <row r="85" spans="1:10" x14ac:dyDescent="0.25">
      <c r="A85" s="4"/>
      <c r="B85" s="4"/>
      <c r="C85" s="4"/>
      <c r="D85" s="4"/>
      <c r="E85" s="4"/>
      <c r="F85" s="4"/>
      <c r="G85" s="4"/>
      <c r="H85" s="4"/>
      <c r="I85" s="4"/>
      <c r="J85" s="4"/>
    </row>
    <row r="86" spans="1:10" x14ac:dyDescent="0.25">
      <c r="A86" s="4"/>
      <c r="B86" s="4"/>
      <c r="C86" s="4"/>
      <c r="D86" s="4"/>
      <c r="E86" s="4"/>
      <c r="F86" s="4"/>
      <c r="G86" s="4"/>
      <c r="H86" s="4"/>
      <c r="I86" s="4"/>
      <c r="J86" s="4"/>
    </row>
    <row r="87" spans="1:10" x14ac:dyDescent="0.25">
      <c r="A87" s="265"/>
      <c r="B87" s="265"/>
      <c r="C87" s="265"/>
      <c r="D87" s="4"/>
      <c r="E87" s="4"/>
      <c r="F87" s="4"/>
      <c r="G87" s="4"/>
      <c r="H87" s="4"/>
      <c r="I87" s="4"/>
      <c r="J87" s="4"/>
    </row>
    <row r="88" spans="1:10" x14ac:dyDescent="0.25">
      <c r="A88" s="263" t="str">
        <f>IF(NOT(ISBLANK(SecConsult)), SecConsult, "")</f>
        <v/>
      </c>
      <c r="B88" s="263"/>
      <c r="C88" s="263"/>
      <c r="D88" s="263"/>
      <c r="E88" s="4"/>
      <c r="F88" s="4"/>
      <c r="G88" s="4"/>
      <c r="H88" s="4"/>
      <c r="I88" s="4"/>
      <c r="J88" s="4"/>
    </row>
    <row r="89" spans="1:10" ht="15" customHeight="1" x14ac:dyDescent="0.25">
      <c r="A89" s="216" t="str">
        <f>IF(NOT(ISBLANK(SecConsult)), "Signature and Stamp", "")</f>
        <v/>
      </c>
      <c r="B89" s="216"/>
      <c r="C89" s="216"/>
      <c r="D89" s="4"/>
      <c r="E89" s="4"/>
      <c r="F89" s="4"/>
      <c r="G89" s="4"/>
      <c r="H89" s="4"/>
      <c r="I89" s="4"/>
      <c r="J89" s="4"/>
    </row>
    <row r="90" spans="1:10" ht="28.5" customHeight="1" x14ac:dyDescent="0.25">
      <c r="A90" s="83"/>
      <c r="B90" s="83"/>
      <c r="C90" s="83"/>
      <c r="D90" s="4"/>
      <c r="E90" s="4"/>
      <c r="F90" s="4"/>
      <c r="G90" s="4"/>
      <c r="H90" s="4"/>
      <c r="I90" s="4"/>
      <c r="J90" s="4"/>
    </row>
    <row r="91" spans="1:10" x14ac:dyDescent="0.25">
      <c r="A91" s="196" t="s">
        <v>249</v>
      </c>
      <c r="B91" s="164"/>
      <c r="C91" s="164"/>
      <c r="D91" s="164"/>
      <c r="E91" s="164"/>
      <c r="F91" s="164"/>
      <c r="G91" s="164"/>
      <c r="H91" s="164"/>
      <c r="I91" s="164"/>
      <c r="J91" s="164"/>
    </row>
    <row r="92" spans="1:10" ht="15.75" thickBot="1" x14ac:dyDescent="0.3">
      <c r="A92" s="144" t="s">
        <v>250</v>
      </c>
      <c r="B92" s="145"/>
      <c r="C92" s="145"/>
      <c r="D92" s="145"/>
      <c r="E92" s="145"/>
      <c r="F92" s="145"/>
      <c r="G92" s="145"/>
      <c r="H92" s="145"/>
      <c r="I92" s="145"/>
      <c r="J92" s="145"/>
    </row>
    <row r="93" spans="1:10" ht="15.75" thickTop="1" x14ac:dyDescent="0.25">
      <c r="A93" s="4"/>
      <c r="B93" s="4"/>
      <c r="C93" s="4"/>
      <c r="D93" s="4"/>
      <c r="E93" s="4"/>
      <c r="F93" s="4"/>
      <c r="G93" s="4"/>
      <c r="H93" s="4"/>
      <c r="I93" s="4"/>
      <c r="J93" s="4"/>
    </row>
    <row r="94" spans="1:10" x14ac:dyDescent="0.25">
      <c r="A94" s="214" t="s">
        <v>367</v>
      </c>
      <c r="B94" s="214"/>
      <c r="C94" s="214"/>
      <c r="D94" s="214"/>
      <c r="E94" s="4"/>
      <c r="F94" s="4"/>
      <c r="G94" s="4"/>
      <c r="H94" s="4"/>
      <c r="I94" s="4"/>
      <c r="J94" s="31" t="s">
        <v>251</v>
      </c>
    </row>
    <row r="95" spans="1:10" x14ac:dyDescent="0.25">
      <c r="A95" s="4"/>
      <c r="B95" s="4"/>
      <c r="C95" s="4"/>
      <c r="D95" s="4"/>
      <c r="E95" s="4"/>
      <c r="F95" s="4"/>
      <c r="G95" s="4"/>
      <c r="H95" s="4"/>
      <c r="I95" s="4"/>
      <c r="J95" s="4"/>
    </row>
    <row r="96" spans="1:10" x14ac:dyDescent="0.25">
      <c r="A96" s="4" t="s">
        <v>359</v>
      </c>
      <c r="B96" s="4"/>
      <c r="C96" s="4"/>
      <c r="D96" s="4"/>
      <c r="E96" s="4"/>
      <c r="F96" s="4"/>
      <c r="G96" s="4"/>
      <c r="H96" s="4"/>
      <c r="I96" s="28" t="b">
        <v>0</v>
      </c>
      <c r="J96" s="62"/>
    </row>
    <row r="97" spans="1:10" ht="31.5" customHeight="1" x14ac:dyDescent="0.25">
      <c r="A97" s="156" t="s">
        <v>368</v>
      </c>
      <c r="B97" s="156"/>
      <c r="C97" s="156"/>
      <c r="D97" s="156"/>
      <c r="E97" s="156"/>
      <c r="F97" s="156"/>
      <c r="G97" s="4"/>
      <c r="H97" s="4"/>
      <c r="I97" s="28" t="b">
        <v>0</v>
      </c>
      <c r="J97" s="103"/>
    </row>
    <row r="98" spans="1:10" ht="31.5" customHeight="1" x14ac:dyDescent="0.25">
      <c r="A98" s="156" t="s">
        <v>369</v>
      </c>
      <c r="B98" s="156"/>
      <c r="C98" s="156"/>
      <c r="D98" s="156"/>
      <c r="E98" s="156"/>
      <c r="F98" s="156"/>
      <c r="G98" s="4"/>
      <c r="H98" s="4"/>
      <c r="I98" s="28" t="b">
        <v>0</v>
      </c>
      <c r="J98" s="103"/>
    </row>
    <row r="99" spans="1:10" x14ac:dyDescent="0.25">
      <c r="A99" s="26"/>
      <c r="B99" s="4"/>
      <c r="C99" s="4"/>
      <c r="D99" s="4"/>
      <c r="E99" s="4"/>
      <c r="F99" s="4"/>
      <c r="G99" s="4"/>
      <c r="H99" s="4"/>
      <c r="I99" s="4"/>
      <c r="J99" s="4"/>
    </row>
    <row r="100" spans="1:10" ht="15" customHeight="1" x14ac:dyDescent="0.25">
      <c r="A100" s="26" t="s">
        <v>370</v>
      </c>
      <c r="B100" s="4"/>
      <c r="C100" s="4"/>
      <c r="D100" s="4"/>
      <c r="E100" s="4"/>
      <c r="F100" s="4"/>
      <c r="G100" s="4"/>
      <c r="H100" s="4"/>
      <c r="I100" s="4"/>
      <c r="J100" s="31"/>
    </row>
    <row r="101" spans="1:10" x14ac:dyDescent="0.25">
      <c r="A101" s="4" t="s">
        <v>359</v>
      </c>
      <c r="B101" s="4"/>
      <c r="C101" s="4"/>
      <c r="D101" s="4"/>
      <c r="E101" s="146"/>
      <c r="F101" s="4"/>
      <c r="I101" s="143" t="b">
        <v>0</v>
      </c>
      <c r="J101" s="147"/>
    </row>
    <row r="102" spans="1:10" ht="31.5" customHeight="1" x14ac:dyDescent="0.25">
      <c r="A102" s="156" t="s">
        <v>371</v>
      </c>
      <c r="B102" s="156"/>
      <c r="C102" s="156"/>
      <c r="D102" s="156"/>
      <c r="E102" s="156"/>
      <c r="F102" s="156"/>
      <c r="I102" s="148" t="b">
        <v>0</v>
      </c>
      <c r="J102" s="49"/>
    </row>
    <row r="103" spans="1:10" x14ac:dyDescent="0.25">
      <c r="A103" s="215" t="s">
        <v>372</v>
      </c>
      <c r="B103" s="215"/>
      <c r="C103" s="215"/>
      <c r="D103" s="215"/>
      <c r="E103" s="215"/>
      <c r="F103" s="215"/>
      <c r="I103" s="63" t="b">
        <v>0</v>
      </c>
    </row>
    <row r="104" spans="1:10" x14ac:dyDescent="0.25">
      <c r="A104" s="149"/>
      <c r="B104" s="150"/>
      <c r="C104" s="150"/>
      <c r="D104" s="150"/>
      <c r="E104" s="150"/>
      <c r="F104" s="150"/>
      <c r="I104" s="63"/>
    </row>
    <row r="105" spans="1:10" x14ac:dyDescent="0.25">
      <c r="A105" t="s">
        <v>224</v>
      </c>
    </row>
    <row r="106" spans="1:10" ht="82.5" customHeight="1" x14ac:dyDescent="0.25">
      <c r="A106" s="217"/>
      <c r="B106" s="217"/>
      <c r="C106" s="217"/>
      <c r="D106" s="217"/>
      <c r="E106" s="217"/>
      <c r="F106" s="217"/>
      <c r="G106" s="217"/>
      <c r="H106" s="217"/>
      <c r="I106" s="217"/>
      <c r="J106" s="217"/>
    </row>
    <row r="107" spans="1:10" x14ac:dyDescent="0.25">
      <c r="A107" s="151"/>
      <c r="B107" s="151"/>
      <c r="C107" s="151"/>
      <c r="D107" s="151"/>
      <c r="E107" s="151"/>
      <c r="F107" s="151"/>
      <c r="G107" s="151"/>
      <c r="H107" s="151"/>
      <c r="I107" s="151"/>
      <c r="J107" s="151"/>
    </row>
    <row r="108" spans="1:10" ht="30" customHeight="1" x14ac:dyDescent="0.4">
      <c r="A108" s="218" t="s">
        <v>252</v>
      </c>
      <c r="B108" s="218"/>
      <c r="C108" s="218"/>
      <c r="D108" s="50">
        <f>J43</f>
        <v>0</v>
      </c>
      <c r="E108" s="218" t="s">
        <v>253</v>
      </c>
      <c r="F108" s="218"/>
      <c r="I108" s="63"/>
    </row>
    <row r="110" spans="1:10" x14ac:dyDescent="0.25">
      <c r="A110" s="218" t="s">
        <v>225</v>
      </c>
      <c r="B110" s="218"/>
      <c r="C110" s="218"/>
    </row>
    <row r="111" spans="1:10" x14ac:dyDescent="0.25">
      <c r="A111" s="219" t="str">
        <f ca="1">IF(AND(I108=TRUE, G72=TRUE, J43&gt;0), IF(A111="", TODAY(), A111), "")</f>
        <v/>
      </c>
      <c r="B111" s="219"/>
      <c r="C111" s="219"/>
    </row>
    <row r="118" spans="1:10" ht="45" customHeight="1" x14ac:dyDescent="0.25">
      <c r="B118" s="266"/>
      <c r="C118" s="267"/>
      <c r="D118" s="267"/>
      <c r="H118" s="209" t="s">
        <v>365</v>
      </c>
      <c r="I118" s="210"/>
      <c r="J118" s="210"/>
    </row>
    <row r="120" spans="1:10" ht="15.75" thickBot="1" x14ac:dyDescent="0.3">
      <c r="A120" s="152"/>
      <c r="B120" s="152"/>
      <c r="C120" s="152"/>
      <c r="D120" s="152"/>
      <c r="E120" s="152"/>
      <c r="F120" s="152"/>
      <c r="G120" s="152"/>
      <c r="H120" s="152"/>
      <c r="I120" s="152"/>
      <c r="J120" s="152"/>
    </row>
    <row r="121" spans="1:10" ht="15.75" thickTop="1" x14ac:dyDescent="0.25"/>
    <row r="124" spans="1:10" ht="44.25" customHeight="1" x14ac:dyDescent="0.25">
      <c r="B124" s="282"/>
      <c r="C124" s="283"/>
      <c r="D124" s="283"/>
      <c r="H124" s="282"/>
      <c r="I124" s="283"/>
      <c r="J124" s="283"/>
    </row>
  </sheetData>
  <sheetProtection algorithmName="SHA-512" hashValue="B2zNvBWPiDEXVDef5e7vJtnaUqaVcZMXBK2mc4hkhdE1yiqRofkylHZlIDtT9dxbbHBJlUQHoMU11QJlVrtDwg==" saltValue="LJ3TdQJNBfWOdP7lBDq6Cw==" spinCount="100000" sheet="1" objects="1" scenarios="1"/>
  <protectedRanges>
    <protectedRange algorithmName="SHA-512" hashValue="jFe6GIzzF9JTfuKM3gVhecgGqu/O6ZxeILBodQp1EH32vXX00KEKIdXmE0fpTQcqMV2uaCb4vlQCycJJtpcBHw==" saltValue="Sx2rphqv6kkoThaiT8OMqg==" spinCount="100000" sqref="G8:H29 G33:H39 G42 B52 G54:H60 G64 G66 G68" name="ApplicantRange3"/>
    <protectedRange algorithmName="SHA-512" hashValue="4/mVSrNpcH7wxS0uRJR4xOjSNTRADt+l5hDgjWmQXC669LyGpUELIgoNQlvVpHzUxE4zRSNRNsa/1rq5sMcveA==" saltValue="gYOewBMlfIdTGnnxclfZhA==" spinCount="100000" sqref="J8:J29 J33:J39 J42" name="URA Range 3"/>
    <protectedRange algorithmName="SHA-512" hashValue="0pMSXlvNw3GVUK4HVTJGWKRn/mnITARVO8SC3do38RS78Qo09R5sx0Uie7v74pqUYpuPWgQx4pOC59pldSZbXQ==" saltValue="g72u2cYiBMIIOZd4aYAP0w==" spinCount="100000" sqref="E101 I102:I104 I108" name="URA Range 2_1"/>
  </protectedRanges>
  <mergeCells count="123">
    <mergeCell ref="A7:C7"/>
    <mergeCell ref="G7:H7"/>
    <mergeCell ref="A8:C8"/>
    <mergeCell ref="G8:H8"/>
    <mergeCell ref="A9:C9"/>
    <mergeCell ref="G9:H9"/>
    <mergeCell ref="A13:C13"/>
    <mergeCell ref="G13:H13"/>
    <mergeCell ref="A14:C14"/>
    <mergeCell ref="G14:H14"/>
    <mergeCell ref="A15:C15"/>
    <mergeCell ref="G15:H15"/>
    <mergeCell ref="A10:C10"/>
    <mergeCell ref="G10:H10"/>
    <mergeCell ref="A11:C11"/>
    <mergeCell ref="G11:H11"/>
    <mergeCell ref="A12:C12"/>
    <mergeCell ref="G12:H12"/>
    <mergeCell ref="A19:C19"/>
    <mergeCell ref="G19:H19"/>
    <mergeCell ref="A20:C20"/>
    <mergeCell ref="G20:H20"/>
    <mergeCell ref="A21:C21"/>
    <mergeCell ref="G21:H21"/>
    <mergeCell ref="A16:C16"/>
    <mergeCell ref="G16:H16"/>
    <mergeCell ref="A17:C17"/>
    <mergeCell ref="G17:H17"/>
    <mergeCell ref="A18:C18"/>
    <mergeCell ref="G18:H18"/>
    <mergeCell ref="A25:C25"/>
    <mergeCell ref="G25:H25"/>
    <mergeCell ref="A26:C26"/>
    <mergeCell ref="G26:H26"/>
    <mergeCell ref="A27:C27"/>
    <mergeCell ref="G27:H27"/>
    <mergeCell ref="A22:C22"/>
    <mergeCell ref="G22:H22"/>
    <mergeCell ref="A23:C23"/>
    <mergeCell ref="G23:H23"/>
    <mergeCell ref="A24:C24"/>
    <mergeCell ref="G24:H24"/>
    <mergeCell ref="A32:D32"/>
    <mergeCell ref="G32:H32"/>
    <mergeCell ref="A33:D33"/>
    <mergeCell ref="G33:H33"/>
    <mergeCell ref="A34:D34"/>
    <mergeCell ref="G34:H34"/>
    <mergeCell ref="A28:C28"/>
    <mergeCell ref="G28:H28"/>
    <mergeCell ref="A29:C29"/>
    <mergeCell ref="G29:H29"/>
    <mergeCell ref="A30:D30"/>
    <mergeCell ref="G30:H30"/>
    <mergeCell ref="A38:D38"/>
    <mergeCell ref="G38:H38"/>
    <mergeCell ref="A39:D39"/>
    <mergeCell ref="G39:H39"/>
    <mergeCell ref="A40:D40"/>
    <mergeCell ref="G40:H40"/>
    <mergeCell ref="A35:D35"/>
    <mergeCell ref="G35:H35"/>
    <mergeCell ref="A36:D36"/>
    <mergeCell ref="G36:H36"/>
    <mergeCell ref="A37:D37"/>
    <mergeCell ref="G37:H37"/>
    <mergeCell ref="A42:D42"/>
    <mergeCell ref="G42:H42"/>
    <mergeCell ref="A44:D44"/>
    <mergeCell ref="G44:H44"/>
    <mergeCell ref="B52:C52"/>
    <mergeCell ref="D52:E52"/>
    <mergeCell ref="E47:F47"/>
    <mergeCell ref="E48:F48"/>
    <mergeCell ref="E49:F49"/>
    <mergeCell ref="A68:F68"/>
    <mergeCell ref="G68:H69"/>
    <mergeCell ref="A69:C69"/>
    <mergeCell ref="D69:F69"/>
    <mergeCell ref="A71:C71"/>
    <mergeCell ref="G53:H53"/>
    <mergeCell ref="A54:F54"/>
    <mergeCell ref="G54:H54"/>
    <mergeCell ref="A55:F55"/>
    <mergeCell ref="G55:H55"/>
    <mergeCell ref="A56:F56"/>
    <mergeCell ref="G56:H56"/>
    <mergeCell ref="A60:F60"/>
    <mergeCell ref="G60:H60"/>
    <mergeCell ref="A64:F64"/>
    <mergeCell ref="G64:H64"/>
    <mergeCell ref="A66:F66"/>
    <mergeCell ref="G66:H66"/>
    <mergeCell ref="A57:F57"/>
    <mergeCell ref="G57:H57"/>
    <mergeCell ref="A58:F58"/>
    <mergeCell ref="G58:H58"/>
    <mergeCell ref="A59:F59"/>
    <mergeCell ref="G59:H59"/>
    <mergeCell ref="H118:J118"/>
    <mergeCell ref="A72:C72"/>
    <mergeCell ref="A87:C87"/>
    <mergeCell ref="A80:C80"/>
    <mergeCell ref="G80:I80"/>
    <mergeCell ref="A88:D88"/>
    <mergeCell ref="B124:D124"/>
    <mergeCell ref="H124:J124"/>
    <mergeCell ref="A94:D94"/>
    <mergeCell ref="A102:F102"/>
    <mergeCell ref="A103:F103"/>
    <mergeCell ref="A106:J106"/>
    <mergeCell ref="A108:C108"/>
    <mergeCell ref="E108:F108"/>
    <mergeCell ref="A110:C110"/>
    <mergeCell ref="A111:C111"/>
    <mergeCell ref="B118:D118"/>
    <mergeCell ref="A97:F97"/>
    <mergeCell ref="A98:F98"/>
    <mergeCell ref="A78:C78"/>
    <mergeCell ref="A79:C79"/>
    <mergeCell ref="G79:I79"/>
    <mergeCell ref="A89:C89"/>
    <mergeCell ref="A91:J91"/>
  </mergeCells>
  <conditionalFormatting sqref="A87:C87">
    <cfRule type="expression" dxfId="203" priority="36">
      <formula>IF(ISBLANK(SecConsult), 1, 0)</formula>
    </cfRule>
  </conditionalFormatting>
  <conditionalFormatting sqref="A54:F56">
    <cfRule type="expression" dxfId="202" priority="99">
      <formula>IF($G$44&gt;0, 1, 0)</formula>
    </cfRule>
    <cfRule type="expression" priority="96" stopIfTrue="1">
      <formula>IF($G54=TRUE, 1, 0)</formula>
    </cfRule>
  </conditionalFormatting>
  <conditionalFormatting sqref="A57:F57">
    <cfRule type="expression" dxfId="200" priority="108" stopIfTrue="1">
      <formula>IF(AND($G$40&gt;0, $G57=TRUE), 1, 0)</formula>
    </cfRule>
    <cfRule type="expression" dxfId="199" priority="109">
      <formula>IF($G$40&gt;0, 1, 0)</formula>
    </cfRule>
  </conditionalFormatting>
  <conditionalFormatting sqref="A58:F58">
    <cfRule type="expression" dxfId="198" priority="107">
      <formula>IF($G$42&gt;0, 1, 0)</formula>
    </cfRule>
    <cfRule type="expression" dxfId="197" priority="106" stopIfTrue="1">
      <formula>IF(AND($G$42&gt;0, $G$58=TRUE), 1, 0)</formula>
    </cfRule>
  </conditionalFormatting>
  <conditionalFormatting sqref="A59:F59">
    <cfRule type="expression" dxfId="196" priority="101" stopIfTrue="1">
      <formula>IF(AND($B$52=TRUE, $G59=TRUE), 1, 0)</formula>
    </cfRule>
  </conditionalFormatting>
  <conditionalFormatting sqref="A59:F60">
    <cfRule type="expression" dxfId="195" priority="103">
      <formula>IF($B$52=TRUE, 1, 0)</formula>
    </cfRule>
    <cfRule type="expression" dxfId="194" priority="102">
      <formula>IF($B$52=FALSE, 1, 0)</formula>
    </cfRule>
  </conditionalFormatting>
  <conditionalFormatting sqref="A60:F60">
    <cfRule type="expression" priority="100" stopIfTrue="1">
      <formula>IF(AND($B$52=TRUE, $G60=TRUE), 1, 0)</formula>
    </cfRule>
  </conditionalFormatting>
  <conditionalFormatting sqref="A64:F64">
    <cfRule type="expression" priority="78" stopIfTrue="1">
      <formula>IF($G$64=TRUE, 1, 0)</formula>
    </cfRule>
    <cfRule type="expression" dxfId="193" priority="79">
      <formula>IF($G$44&gt;0, 1, 0)</formula>
    </cfRule>
  </conditionalFormatting>
  <conditionalFormatting sqref="A66:F66">
    <cfRule type="expression" dxfId="192" priority="75">
      <formula>IF($G$44&gt;0, 1, 0)</formula>
    </cfRule>
    <cfRule type="expression" priority="74" stopIfTrue="1">
      <formula>IF($G$66=TRUE, 1, 0)</formula>
    </cfRule>
  </conditionalFormatting>
  <conditionalFormatting sqref="A68:F69">
    <cfRule type="expression" dxfId="191" priority="71">
      <formula>IF($G$44&gt;0, 1, 0)</formula>
    </cfRule>
    <cfRule type="expression" dxfId="190" priority="70" stopIfTrue="1">
      <formula>IF($G$68=TRUE, 1, 0)</formula>
    </cfRule>
  </conditionalFormatting>
  <conditionalFormatting sqref="A102:H102">
    <cfRule type="expression" dxfId="189" priority="5" stopIfTrue="1">
      <formula>IF(AND($I$104=TRUE, $G$73=TRUE, $G$42&gt;0), 1, 0)</formula>
    </cfRule>
    <cfRule type="expression" priority="17" stopIfTrue="1">
      <formula>IF(AND($G$73=TRUE, $I$103=TRUE), 1, 0)</formula>
    </cfRule>
    <cfRule type="expression" dxfId="188" priority="18">
      <formula>IF(AND($G$73=TRUE, $G$44&gt;0), 1, 0)</formula>
    </cfRule>
  </conditionalFormatting>
  <conditionalFormatting sqref="A103:H103">
    <cfRule type="expression" dxfId="187" priority="24">
      <formula>IF($G$42=0, 1, 0)</formula>
    </cfRule>
    <cfRule type="expression" dxfId="186" priority="8" stopIfTrue="1">
      <formula>IF(AND($G$42&gt;0, $G$73=TRUE, $I$103=TRUE), 1, 0)</formula>
    </cfRule>
    <cfRule type="expression" priority="22" stopIfTrue="1">
      <formula>IF(AND($G$42&gt;0, $I$104=TRUE), 1, 0)</formula>
    </cfRule>
    <cfRule type="expression" dxfId="185" priority="23">
      <formula>IF(AND($G$42&gt;0, $G$73=TRUE), 1, 0)</formula>
    </cfRule>
  </conditionalFormatting>
  <conditionalFormatting sqref="A108:H108">
    <cfRule type="expression" dxfId="184" priority="13">
      <formula>IF(AND($I$103=TRUE, #REF!=TRUE, $G$73=TRUE, $G$44&gt;0), 1, 0)</formula>
    </cfRule>
    <cfRule type="expression" dxfId="183" priority="3" stopIfTrue="1">
      <formula>IF(AND($I$104=TRUE, $G$73=TRUE, $G$42&gt;0), 1, 0)</formula>
    </cfRule>
    <cfRule type="expression" priority="12" stopIfTrue="1">
      <formula>IF($I$109=TRUE, 1, 0)</formula>
    </cfRule>
  </conditionalFormatting>
  <conditionalFormatting sqref="B52:C52">
    <cfRule type="expression" dxfId="182" priority="104">
      <formula>IF($B52=TRUE, 1, 0)</formula>
    </cfRule>
    <cfRule type="expression" dxfId="181" priority="105">
      <formula>IF($B52=FALSE, 1, 0)</formula>
    </cfRule>
  </conditionalFormatting>
  <conditionalFormatting sqref="D52:E52">
    <cfRule type="expression" priority="110" stopIfTrue="1">
      <formula>IF($B$52=TRUE, 1, 0)</formula>
    </cfRule>
    <cfRule type="expression" dxfId="180" priority="111">
      <formula>IF($B$52=FALSE, 1, 0)</formula>
    </cfRule>
  </conditionalFormatting>
  <conditionalFormatting sqref="E47:F47">
    <cfRule type="expression" dxfId="179" priority="37">
      <formula>IF(ISBLANK(SecConsult), 1, 0)</formula>
    </cfRule>
  </conditionalFormatting>
  <conditionalFormatting sqref="G8:H29 G33:H39 G42">
    <cfRule type="expression" dxfId="177" priority="112" stopIfTrue="1">
      <formula>IF(SUM(F8-G8)&lt;0, 1, 0)</formula>
    </cfRule>
    <cfRule type="expression" priority="113" stopIfTrue="1">
      <formula>NOT(ISBLANK($G8))</formula>
    </cfRule>
  </conditionalFormatting>
  <conditionalFormatting sqref="G54:H56">
    <cfRule type="expression" dxfId="175" priority="97" stopIfTrue="1">
      <formula>IF($G54=TRUE, 1, 0)</formula>
    </cfRule>
    <cfRule type="expression" dxfId="174" priority="98">
      <formula>IF($G$44&gt;0, 1, 0)</formula>
    </cfRule>
  </conditionalFormatting>
  <conditionalFormatting sqref="G57:H57">
    <cfRule type="expression" dxfId="172" priority="92" stopIfTrue="1">
      <formula>IF($G$57=TRUE, 1, 0)</formula>
    </cfRule>
    <cfRule type="expression" dxfId="171" priority="93">
      <formula>IF($G$40&gt;0, 1, 0)</formula>
    </cfRule>
  </conditionalFormatting>
  <conditionalFormatting sqref="G58:H58">
    <cfRule type="expression" dxfId="170" priority="91">
      <formula>IF($G$42&gt;0, 1, 0)</formula>
    </cfRule>
    <cfRule type="expression" dxfId="169" priority="90" stopIfTrue="1">
      <formula>IF($G$58=TRUE, 1, 0)</formula>
    </cfRule>
  </conditionalFormatting>
  <conditionalFormatting sqref="G59:H60">
    <cfRule type="expression" dxfId="168" priority="94" stopIfTrue="1">
      <formula>IF($G59=TRUE, 1, 0)</formula>
    </cfRule>
    <cfRule type="expression" dxfId="167" priority="95">
      <formula>IF($B$52=TRUE, 1, 0)</formula>
    </cfRule>
  </conditionalFormatting>
  <conditionalFormatting sqref="G64:H64">
    <cfRule type="expression" dxfId="166" priority="77">
      <formula>IF($G$44&gt;0, 1, 0)</formula>
    </cfRule>
    <cfRule type="expression" dxfId="165" priority="76" stopIfTrue="1">
      <formula>IF($G$64=TRUE, 1, 0)</formula>
    </cfRule>
  </conditionalFormatting>
  <conditionalFormatting sqref="G66:H66">
    <cfRule type="expression" dxfId="164" priority="72" stopIfTrue="1">
      <formula>IF($G$66=TRUE, 1, 0)</formula>
    </cfRule>
    <cfRule type="expression" dxfId="163" priority="73">
      <formula>IF($G$44&gt;0, 1, 0)</formula>
    </cfRule>
  </conditionalFormatting>
  <conditionalFormatting sqref="G68:H69">
    <cfRule type="expression" dxfId="162" priority="69">
      <formula>IF($G$44&gt;0, 1, 0)</formula>
    </cfRule>
    <cfRule type="expression" dxfId="161" priority="68" stopIfTrue="1">
      <formula>IF($G$68=TRUE, 1, 0)</formula>
    </cfRule>
  </conditionalFormatting>
  <conditionalFormatting sqref="I54:I56">
    <cfRule type="expression" dxfId="160" priority="80" stopIfTrue="1">
      <formula>IF($I54=TRUE, 1, 0)</formula>
    </cfRule>
    <cfRule type="expression" dxfId="159" priority="81">
      <formula>IF(AND($G$44&gt;0, $G54=TRUE), 1, 0)</formula>
    </cfRule>
  </conditionalFormatting>
  <conditionalFormatting sqref="I57">
    <cfRule type="expression" dxfId="158" priority="88" stopIfTrue="1">
      <formula>IF($I$57=TRUE, 1, 0)</formula>
    </cfRule>
    <cfRule type="expression" dxfId="157" priority="89">
      <formula>IF(AND($G$40&gt;0, $G$57=TRUE), 1, 0)</formula>
    </cfRule>
  </conditionalFormatting>
  <conditionalFormatting sqref="I58">
    <cfRule type="expression" dxfId="156" priority="86" stopIfTrue="1">
      <formula>IF($I$58=TRUE, 1, 0)</formula>
    </cfRule>
    <cfRule type="expression" dxfId="155" priority="87">
      <formula>IF(AND($G$42&gt;0, $G$58=TRUE), 1, 0)</formula>
    </cfRule>
  </conditionalFormatting>
  <conditionalFormatting sqref="I59">
    <cfRule type="expression" dxfId="154" priority="84" stopIfTrue="1">
      <formula>IF($I$59=TRUE, 1, 0)</formula>
    </cfRule>
    <cfRule type="expression" dxfId="153" priority="85">
      <formula>IF(AND($B$52=TRUE, $G$59=TRUE), 1, 0)</formula>
    </cfRule>
  </conditionalFormatting>
  <conditionalFormatting sqref="I60">
    <cfRule type="expression" dxfId="152" priority="82" stopIfTrue="1">
      <formula>IF($I$60=TRUE, 1, 0)</formula>
    </cfRule>
    <cfRule type="expression" dxfId="151" priority="83">
      <formula>IF(AND($B$52=TRUE, $G$60=TRUE), 1, 0)</formula>
    </cfRule>
  </conditionalFormatting>
  <conditionalFormatting sqref="I96">
    <cfRule type="expression" dxfId="150" priority="2">
      <formula>IF(AND($G$73=TRUE, $I$97=FALSE), 1, 0)</formula>
    </cfRule>
    <cfRule type="expression" priority="1" stopIfTrue="1">
      <formula>IF($I$97=TRUE, 1, 0)</formula>
    </cfRule>
  </conditionalFormatting>
  <conditionalFormatting sqref="I102">
    <cfRule type="expression" dxfId="149" priority="16">
      <formula>IF(OR($G$73=FALSE, $G$44=0), 1, 0)</formula>
    </cfRule>
    <cfRule type="expression" dxfId="148" priority="15">
      <formula>IF(AND($G$73=TRUE, $G$44&gt;0), 1, 0)</formula>
    </cfRule>
    <cfRule type="expression" dxfId="147" priority="14" stopIfTrue="1">
      <formula>IF($I$103=TRUE, 1, 0)</formula>
    </cfRule>
    <cfRule type="expression" dxfId="146" priority="6" stopIfTrue="1">
      <formula>IF(AND($I$104=TRUE, $G$73=TRUE, $G$42&gt;0), 1, 0)</formula>
    </cfRule>
  </conditionalFormatting>
  <conditionalFormatting sqref="I103">
    <cfRule type="expression" dxfId="145" priority="20">
      <formula>IF(AND($G$42&gt;0, $G$73=TRUE), 1, 0)</formula>
    </cfRule>
    <cfRule type="expression" dxfId="144" priority="7" stopIfTrue="1">
      <formula>IF(AND($G$42&gt;0, $G$73=TRUE, $I$103=TRUE), 1, 0)</formula>
    </cfRule>
    <cfRule type="expression" dxfId="143" priority="21">
      <formula>IF($G$42=0, 1, 0)</formula>
    </cfRule>
    <cfRule type="expression" dxfId="142" priority="19" stopIfTrue="1">
      <formula>IF($I$104=TRUE, 1, 0)</formula>
    </cfRule>
  </conditionalFormatting>
  <conditionalFormatting sqref="I108">
    <cfRule type="expression" dxfId="141" priority="10">
      <formula>IF(AND($I$103=TRUE, #REF!=TRUE, $G$44&gt;0, $G$73=TRUE), 1, 0)</formula>
    </cfRule>
    <cfRule type="expression" dxfId="140" priority="11">
      <formula>IF(OR($I$103=FALSE, #REF!=FALSE, $G$73=FALSE, $G$44=0), 1, 0)</formula>
    </cfRule>
    <cfRule type="expression" dxfId="139" priority="9" stopIfTrue="1">
      <formula>IF($I$109=TRUE, 1,0)</formula>
    </cfRule>
    <cfRule type="expression" dxfId="138" priority="4" stopIfTrue="1">
      <formula>IF(AND($I$104=TRUE, $G$73=TRUE, $G$42&gt;0), 1, 0)</formula>
    </cfRule>
  </conditionalFormatting>
  <conditionalFormatting sqref="J8:J29 J33:J39 J42">
    <cfRule type="expression" dxfId="137" priority="39" stopIfTrue="1">
      <formula>IF($J8&gt;$G$8, 1, 0)</formula>
    </cfRule>
    <cfRule type="expression" priority="115" stopIfTrue="1">
      <formula>NOT(ISBLANK($J8))</formula>
    </cfRule>
    <cfRule type="expression" dxfId="136" priority="116">
      <formula>IF(AND(NOT(ISBLANK($G8)), $G8&lt;&gt;0), 1, 0)</formula>
    </cfRule>
  </conditionalFormatting>
  <dataValidations count="2">
    <dataValidation type="decimal" errorStyle="information" allowBlank="1" showInputMessage="1" showErrorMessage="1" errorTitle="Incorrect Input" error="Please enter a number." sqref="J8:J29 J33:J39 J42 G42:H42 G33:H39 G8:H29" xr:uid="{00000000-0002-0000-0700-000001000000}">
      <formula1>0</formula1>
      <formula2>100000000</formula2>
    </dataValidation>
    <dataValidation type="date" errorStyle="information" allowBlank="1" showInputMessage="1" showErrorMessage="1" errorTitle="Incorrect Input" error="Please enter a date only." sqref="E101" xr:uid="{49C44C15-B0D9-4754-BDA0-E08AE09CDFC0}">
      <formula1>42736</formula1>
      <formula2>73415</formula2>
    </dataValidation>
  </dataValidations>
  <pageMargins left="0.7" right="0.7" top="0.75" bottom="0.75" header="0.3" footer="0.3"/>
  <pageSetup paperSize="9" orientation="portrait" r:id="rId1"/>
  <headerFooter>
    <oddHeader>&amp;L&amp;"Gadugi,Regular"&amp;9Claim 3&amp;R&amp;"Gadugi,Italic"&amp;9TES Forms
TES 2 Disbursement Application</oddHeader>
    <oddFooter>&amp;L&amp;"Gadugi,Regular"&amp;8v1.5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133350</xdr:colOff>
                    <xdr:row>51</xdr:row>
                    <xdr:rowOff>0</xdr:rowOff>
                  </from>
                  <to>
                    <xdr:col>2</xdr:col>
                    <xdr:colOff>133350</xdr:colOff>
                    <xdr:row>52</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6</xdr:col>
                    <xdr:colOff>266700</xdr:colOff>
                    <xdr:row>52</xdr:row>
                    <xdr:rowOff>523875</xdr:rowOff>
                  </from>
                  <to>
                    <xdr:col>6</xdr:col>
                    <xdr:colOff>485775</xdr:colOff>
                    <xdr:row>54</xdr:row>
                    <xdr:rowOff>9525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6</xdr:col>
                    <xdr:colOff>266700</xdr:colOff>
                    <xdr:row>54</xdr:row>
                    <xdr:rowOff>0</xdr:rowOff>
                  </from>
                  <to>
                    <xdr:col>6</xdr:col>
                    <xdr:colOff>466725</xdr:colOff>
                    <xdr:row>55</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6</xdr:col>
                    <xdr:colOff>266700</xdr:colOff>
                    <xdr:row>54</xdr:row>
                    <xdr:rowOff>180975</xdr:rowOff>
                  </from>
                  <to>
                    <xdr:col>6</xdr:col>
                    <xdr:colOff>495300</xdr:colOff>
                    <xdr:row>56</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6</xdr:col>
                    <xdr:colOff>257175</xdr:colOff>
                    <xdr:row>63</xdr:row>
                    <xdr:rowOff>180975</xdr:rowOff>
                  </from>
                  <to>
                    <xdr:col>6</xdr:col>
                    <xdr:colOff>485775</xdr:colOff>
                    <xdr:row>63</xdr:row>
                    <xdr:rowOff>381000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6</xdr:col>
                    <xdr:colOff>257175</xdr:colOff>
                    <xdr:row>65</xdr:row>
                    <xdr:rowOff>200025</xdr:rowOff>
                  </from>
                  <to>
                    <xdr:col>6</xdr:col>
                    <xdr:colOff>485775</xdr:colOff>
                    <xdr:row>65</xdr:row>
                    <xdr:rowOff>409575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6</xdr:col>
                    <xdr:colOff>266700</xdr:colOff>
                    <xdr:row>56</xdr:row>
                    <xdr:rowOff>0</xdr:rowOff>
                  </from>
                  <to>
                    <xdr:col>6</xdr:col>
                    <xdr:colOff>504825</xdr:colOff>
                    <xdr:row>57</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6</xdr:col>
                    <xdr:colOff>266700</xdr:colOff>
                    <xdr:row>57</xdr:row>
                    <xdr:rowOff>76200</xdr:rowOff>
                  </from>
                  <to>
                    <xdr:col>6</xdr:col>
                    <xdr:colOff>476250</xdr:colOff>
                    <xdr:row>57</xdr:row>
                    <xdr:rowOff>295275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6</xdr:col>
                    <xdr:colOff>266700</xdr:colOff>
                    <xdr:row>57</xdr:row>
                    <xdr:rowOff>371475</xdr:rowOff>
                  </from>
                  <to>
                    <xdr:col>6</xdr:col>
                    <xdr:colOff>495300</xdr:colOff>
                    <xdr:row>59</xdr:row>
                    <xdr:rowOff>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6</xdr:col>
                    <xdr:colOff>266700</xdr:colOff>
                    <xdr:row>58</xdr:row>
                    <xdr:rowOff>180975</xdr:rowOff>
                  </from>
                  <to>
                    <xdr:col>6</xdr:col>
                    <xdr:colOff>495300</xdr:colOff>
                    <xdr:row>60</xdr:row>
                    <xdr:rowOff>9525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8</xdr:col>
                    <xdr:colOff>266700</xdr:colOff>
                    <xdr:row>52</xdr:row>
                    <xdr:rowOff>523875</xdr:rowOff>
                  </from>
                  <to>
                    <xdr:col>8</xdr:col>
                    <xdr:colOff>485775</xdr:colOff>
                    <xdr:row>54</xdr:row>
                    <xdr:rowOff>9525</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8</xdr:col>
                    <xdr:colOff>266700</xdr:colOff>
                    <xdr:row>53</xdr:row>
                    <xdr:rowOff>180975</xdr:rowOff>
                  </from>
                  <to>
                    <xdr:col>8</xdr:col>
                    <xdr:colOff>495300</xdr:colOff>
                    <xdr:row>55</xdr:row>
                    <xdr:rowOff>9525</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8</xdr:col>
                    <xdr:colOff>266700</xdr:colOff>
                    <xdr:row>54</xdr:row>
                    <xdr:rowOff>180975</xdr:rowOff>
                  </from>
                  <to>
                    <xdr:col>8</xdr:col>
                    <xdr:colOff>476250</xdr:colOff>
                    <xdr:row>56</xdr:row>
                    <xdr:rowOff>9525</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8</xdr:col>
                    <xdr:colOff>266700</xdr:colOff>
                    <xdr:row>55</xdr:row>
                    <xdr:rowOff>171450</xdr:rowOff>
                  </from>
                  <to>
                    <xdr:col>8</xdr:col>
                    <xdr:colOff>495300</xdr:colOff>
                    <xdr:row>57</xdr:row>
                    <xdr:rowOff>19050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8</xdr:col>
                    <xdr:colOff>266700</xdr:colOff>
                    <xdr:row>57</xdr:row>
                    <xdr:rowOff>95250</xdr:rowOff>
                  </from>
                  <to>
                    <xdr:col>8</xdr:col>
                    <xdr:colOff>457200</xdr:colOff>
                    <xdr:row>57</xdr:row>
                    <xdr:rowOff>285750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8</xdr:col>
                    <xdr:colOff>266700</xdr:colOff>
                    <xdr:row>57</xdr:row>
                    <xdr:rowOff>371475</xdr:rowOff>
                  </from>
                  <to>
                    <xdr:col>8</xdr:col>
                    <xdr:colOff>495300</xdr:colOff>
                    <xdr:row>59</xdr:row>
                    <xdr:rowOff>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8</xdr:col>
                    <xdr:colOff>266700</xdr:colOff>
                    <xdr:row>58</xdr:row>
                    <xdr:rowOff>180975</xdr:rowOff>
                  </from>
                  <to>
                    <xdr:col>8</xdr:col>
                    <xdr:colOff>476250</xdr:colOff>
                    <xdr:row>60</xdr:row>
                    <xdr:rowOff>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6</xdr:col>
                    <xdr:colOff>257175</xdr:colOff>
                    <xdr:row>67</xdr:row>
                    <xdr:rowOff>95250</xdr:rowOff>
                  </from>
                  <to>
                    <xdr:col>6</xdr:col>
                    <xdr:colOff>476250</xdr:colOff>
                    <xdr:row>68</xdr:row>
                    <xdr:rowOff>114300</xdr:rowOff>
                  </to>
                </anchor>
              </controlPr>
            </control>
          </mc:Choice>
        </mc:AlternateContent>
        <mc:AlternateContent xmlns:mc="http://schemas.openxmlformats.org/markup-compatibility/2006">
          <mc:Choice Requires="x14">
            <control shapeId="17431" r:id="rId22" name="Check Box 23">
              <controlPr defaultSize="0" autoFill="0" autoLine="0" autoPict="0">
                <anchor moveWithCells="1">
                  <from>
                    <xdr:col>8</xdr:col>
                    <xdr:colOff>257175</xdr:colOff>
                    <xdr:row>96</xdr:row>
                    <xdr:rowOff>123825</xdr:rowOff>
                  </from>
                  <to>
                    <xdr:col>8</xdr:col>
                    <xdr:colOff>466725</xdr:colOff>
                    <xdr:row>96</xdr:row>
                    <xdr:rowOff>381000</xdr:rowOff>
                  </to>
                </anchor>
              </controlPr>
            </control>
          </mc:Choice>
        </mc:AlternateContent>
        <mc:AlternateContent xmlns:mc="http://schemas.openxmlformats.org/markup-compatibility/2006">
          <mc:Choice Requires="x14">
            <control shapeId="17433" r:id="rId23" name="Check Box 25">
              <controlPr defaultSize="0" autoFill="0" autoLine="0" autoPict="0">
                <anchor moveWithCells="1">
                  <from>
                    <xdr:col>8</xdr:col>
                    <xdr:colOff>257175</xdr:colOff>
                    <xdr:row>94</xdr:row>
                    <xdr:rowOff>171450</xdr:rowOff>
                  </from>
                  <to>
                    <xdr:col>8</xdr:col>
                    <xdr:colOff>561975</xdr:colOff>
                    <xdr:row>96</xdr:row>
                    <xdr:rowOff>9525</xdr:rowOff>
                  </to>
                </anchor>
              </controlPr>
            </control>
          </mc:Choice>
        </mc:AlternateContent>
        <mc:AlternateContent xmlns:mc="http://schemas.openxmlformats.org/markup-compatibility/2006">
          <mc:Choice Requires="x14">
            <control shapeId="17435" r:id="rId24" name="Check Box 27">
              <controlPr defaultSize="0" autoFill="0" autoLine="0" autoPict="0">
                <anchor moveWithCells="1">
                  <from>
                    <xdr:col>8</xdr:col>
                    <xdr:colOff>257175</xdr:colOff>
                    <xdr:row>94</xdr:row>
                    <xdr:rowOff>171450</xdr:rowOff>
                  </from>
                  <to>
                    <xdr:col>8</xdr:col>
                    <xdr:colOff>485775</xdr:colOff>
                    <xdr:row>96</xdr:row>
                    <xdr:rowOff>9525</xdr:rowOff>
                  </to>
                </anchor>
              </controlPr>
            </control>
          </mc:Choice>
        </mc:AlternateContent>
        <mc:AlternateContent xmlns:mc="http://schemas.openxmlformats.org/markup-compatibility/2006">
          <mc:Choice Requires="x14">
            <control shapeId="17436" r:id="rId25" name="Check Box 28">
              <controlPr defaultSize="0" autoFill="0" autoLine="0" autoPict="0">
                <anchor moveWithCells="1">
                  <from>
                    <xdr:col>8</xdr:col>
                    <xdr:colOff>257175</xdr:colOff>
                    <xdr:row>97</xdr:row>
                    <xdr:rowOff>114300</xdr:rowOff>
                  </from>
                  <to>
                    <xdr:col>8</xdr:col>
                    <xdr:colOff>466725</xdr:colOff>
                    <xdr:row>97</xdr:row>
                    <xdr:rowOff>314325</xdr:rowOff>
                  </to>
                </anchor>
              </controlPr>
            </control>
          </mc:Choice>
        </mc:AlternateContent>
        <mc:AlternateContent xmlns:mc="http://schemas.openxmlformats.org/markup-compatibility/2006">
          <mc:Choice Requires="x14">
            <control shapeId="17437" r:id="rId26" name="Check Box 29">
              <controlPr defaultSize="0" autoFill="0" autoLine="0" autoPict="0">
                <anchor moveWithCells="1">
                  <from>
                    <xdr:col>8</xdr:col>
                    <xdr:colOff>238125</xdr:colOff>
                    <xdr:row>101</xdr:row>
                    <xdr:rowOff>104775</xdr:rowOff>
                  </from>
                  <to>
                    <xdr:col>8</xdr:col>
                    <xdr:colOff>485775</xdr:colOff>
                    <xdr:row>102</xdr:row>
                    <xdr:rowOff>0</xdr:rowOff>
                  </to>
                </anchor>
              </controlPr>
            </control>
          </mc:Choice>
        </mc:AlternateContent>
        <mc:AlternateContent xmlns:mc="http://schemas.openxmlformats.org/markup-compatibility/2006">
          <mc:Choice Requires="x14">
            <control shapeId="17439" r:id="rId27" name="Check Box 31">
              <controlPr defaultSize="0" autoFill="0" autoLine="0" autoPict="0">
                <anchor moveWithCells="1">
                  <from>
                    <xdr:col>8</xdr:col>
                    <xdr:colOff>238125</xdr:colOff>
                    <xdr:row>99</xdr:row>
                    <xdr:rowOff>180975</xdr:rowOff>
                  </from>
                  <to>
                    <xdr:col>8</xdr:col>
                    <xdr:colOff>495300</xdr:colOff>
                    <xdr:row>101</xdr:row>
                    <xdr:rowOff>19050</xdr:rowOff>
                  </to>
                </anchor>
              </controlPr>
            </control>
          </mc:Choice>
        </mc:AlternateContent>
        <mc:AlternateContent xmlns:mc="http://schemas.openxmlformats.org/markup-compatibility/2006">
          <mc:Choice Requires="x14">
            <control shapeId="17440" r:id="rId28" name="Check Box 32">
              <controlPr defaultSize="0" autoFill="0" autoLine="0" autoPict="0">
                <anchor moveWithCells="1">
                  <from>
                    <xdr:col>8</xdr:col>
                    <xdr:colOff>238125</xdr:colOff>
                    <xdr:row>107</xdr:row>
                    <xdr:rowOff>104775</xdr:rowOff>
                  </from>
                  <to>
                    <xdr:col>8</xdr:col>
                    <xdr:colOff>485775</xdr:colOff>
                    <xdr:row>108</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5" id="{8A440F71-C3A8-4AE8-9D01-1E5B7A2C4C58}">
            <xm:f>IF('Project Particulars'!$G$19&lt;&gt;"Project Architect", 1, 0)</xm:f>
            <x14:dxf>
              <fill>
                <patternFill>
                  <bgColor theme="1" tint="0.24994659260841701"/>
                </patternFill>
              </fill>
            </x14:dxf>
          </x14:cfRule>
          <xm:sqref>A56:F56</xm:sqref>
        </x14:conditionalFormatting>
        <x14:conditionalFormatting xmlns:xm="http://schemas.microsoft.com/office/excel/2006/main">
          <x14:cfRule type="expression" priority="40" stopIfTrue="1" id="{B14B3A79-1ACD-4EA1-9682-1BB5336463F8}">
            <xm:f>IF('TES 2 - Reimbursement Claim 2'!$I8=0, 1, 0)</xm:f>
            <x14:dxf>
              <fill>
                <patternFill>
                  <bgColor theme="1" tint="0.34998626667073579"/>
                </patternFill>
              </fill>
            </x14:dxf>
          </x14:cfRule>
          <x14:cfRule type="expression" priority="114" id="{1446DDE1-4024-4C5E-B634-BD9A723927FB}">
            <xm:f>NOT(ISBLANK('TES 1 - Funding Approval'!$F9))</xm:f>
            <x14:dxf>
              <fill>
                <patternFill>
                  <bgColor theme="3" tint="0.79998168889431442"/>
                </patternFill>
              </fill>
            </x14:dxf>
          </x14:cfRule>
          <xm:sqref>G8:H29 G33:H39 G42</xm:sqref>
        </x14:conditionalFormatting>
        <x14:conditionalFormatting xmlns:xm="http://schemas.microsoft.com/office/excel/2006/main">
          <x14:cfRule type="expression" priority="34" id="{0796C233-1750-4A80-99FD-5EF2F1FC5C9D}">
            <xm:f>IF('Project Particulars'!$G$19&lt;&gt;"Project Architect", 1, 0)</xm:f>
            <x14:dxf>
              <font>
                <color theme="1" tint="0.24994659260841701"/>
              </font>
              <fill>
                <patternFill>
                  <bgColor theme="1" tint="0.24994659260841701"/>
                </patternFill>
              </fill>
            </x14:dxf>
          </x14:cfRule>
          <xm:sqref>G56:H56</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J124"/>
  <sheetViews>
    <sheetView view="pageLayout" zoomScaleNormal="100" workbookViewId="0">
      <selection activeCell="D99" sqref="D99"/>
    </sheetView>
  </sheetViews>
  <sheetFormatPr defaultRowHeight="15" x14ac:dyDescent="0.25"/>
  <cols>
    <col min="1" max="1" width="12" customWidth="1"/>
    <col min="2" max="2" width="3.140625" customWidth="1"/>
    <col min="3" max="3" width="3.42578125" customWidth="1"/>
    <col min="4" max="4" width="14.42578125" customWidth="1"/>
    <col min="5" max="5" width="10.28515625" customWidth="1"/>
    <col min="6" max="6" width="10.5703125" customWidth="1"/>
    <col min="7" max="7" width="7.28515625" customWidth="1"/>
    <col min="8" max="8" width="3" customWidth="1"/>
    <col min="9" max="9" width="10.42578125" customWidth="1"/>
    <col min="10" max="10" width="11.85546875" customWidth="1"/>
  </cols>
  <sheetData>
    <row r="1" spans="1:10" ht="18" x14ac:dyDescent="0.25">
      <c r="A1" s="40" t="s">
        <v>185</v>
      </c>
      <c r="B1" s="14"/>
      <c r="C1" s="14"/>
      <c r="D1" s="14"/>
      <c r="E1" s="14"/>
      <c r="F1" s="14"/>
      <c r="G1" s="14"/>
      <c r="H1" s="14"/>
      <c r="I1" s="14"/>
    </row>
    <row r="2" spans="1:10" ht="6.75" customHeight="1" x14ac:dyDescent="0.25"/>
    <row r="3" spans="1:10" x14ac:dyDescent="0.25">
      <c r="A3" s="14" t="s">
        <v>186</v>
      </c>
      <c r="G3" s="70" t="s">
        <v>277</v>
      </c>
      <c r="H3" s="70"/>
      <c r="I3" s="69" t="s">
        <v>178</v>
      </c>
      <c r="J3" s="69" t="s">
        <v>273</v>
      </c>
    </row>
    <row r="4" spans="1:10" x14ac:dyDescent="0.25">
      <c r="A4" s="14"/>
      <c r="G4" s="70"/>
      <c r="H4" s="70"/>
      <c r="I4" s="69" t="s">
        <v>275</v>
      </c>
      <c r="J4" s="69" t="s">
        <v>203</v>
      </c>
    </row>
    <row r="5" spans="1:10" x14ac:dyDescent="0.25">
      <c r="A5" s="14"/>
      <c r="G5" s="70"/>
      <c r="H5" s="70"/>
      <c r="I5" s="69" t="s">
        <v>276</v>
      </c>
      <c r="J5" s="69" t="s">
        <v>274</v>
      </c>
    </row>
    <row r="6" spans="1:10" ht="6.75" customHeight="1" x14ac:dyDescent="0.25"/>
    <row r="7" spans="1:10" ht="40.5" customHeight="1" x14ac:dyDescent="0.25">
      <c r="A7" s="278" t="s">
        <v>62</v>
      </c>
      <c r="B7" s="279"/>
      <c r="C7" s="280"/>
      <c r="D7" s="46" t="s">
        <v>63</v>
      </c>
      <c r="E7" s="45" t="s">
        <v>187</v>
      </c>
      <c r="F7" s="42" t="s">
        <v>188</v>
      </c>
      <c r="G7" s="248" t="s">
        <v>195</v>
      </c>
      <c r="H7" s="249"/>
      <c r="I7" s="41" t="s">
        <v>189</v>
      </c>
      <c r="J7" s="47" t="s">
        <v>373</v>
      </c>
    </row>
    <row r="8" spans="1:10" x14ac:dyDescent="0.25">
      <c r="A8" s="250" t="str">
        <f>IF(NOT(ISBLANK('TES 2 - Reimbursement Claim 3'!A8:C8)), 'TES 2 - Reimbursement Claim 3'!A8:C8, "")</f>
        <v/>
      </c>
      <c r="B8" s="251"/>
      <c r="C8" s="251"/>
      <c r="D8" s="105" t="str">
        <f>IF(NOT(ISBLANK('TES 2 - Reimbursement Claim 3'!D8)), 'TES 2 - Reimbursement Claim 3'!D8, "")</f>
        <v/>
      </c>
      <c r="E8" s="135" t="str">
        <f>IF(NOT(ISBLANK('TES 1 - Funding Approval'!F9)), 'TES 1 - Funding Approval'!F9, "")</f>
        <v/>
      </c>
      <c r="F8" s="106" t="str">
        <f>'TES 2 - Reimbursement Claim 3'!I8</f>
        <v/>
      </c>
      <c r="G8" s="281"/>
      <c r="H8" s="254"/>
      <c r="I8" s="108" t="str">
        <f>IFERROR(F8-J8, "")</f>
        <v/>
      </c>
      <c r="J8" s="109"/>
    </row>
    <row r="9" spans="1:10" x14ac:dyDescent="0.25">
      <c r="A9" s="242" t="str">
        <f>IF(NOT(ISBLANK('TES 2 - Reimbursement Claim 3'!A9:C9)), 'TES 2 - Reimbursement Claim 3'!A9:C9, "")</f>
        <v/>
      </c>
      <c r="B9" s="243"/>
      <c r="C9" s="243"/>
      <c r="D9" s="111" t="str">
        <f>IF(NOT(ISBLANK('TES 2 - Reimbursement Claim 3'!D9)), 'TES 2 - Reimbursement Claim 3'!D9, "")</f>
        <v/>
      </c>
      <c r="E9" s="136" t="str">
        <f>IF(NOT(ISBLANK('TES 1 - Funding Approval'!F10)), 'TES 1 - Funding Approval'!F10, "")</f>
        <v/>
      </c>
      <c r="F9" s="112" t="str">
        <f>'TES 2 - Reimbursement Claim 3'!I9</f>
        <v/>
      </c>
      <c r="G9" s="272"/>
      <c r="H9" s="232"/>
      <c r="I9" s="114" t="str">
        <f t="shared" ref="I9:I30" si="0">IFERROR(F9-J9, "")</f>
        <v/>
      </c>
      <c r="J9" s="115"/>
    </row>
    <row r="10" spans="1:10" x14ac:dyDescent="0.25">
      <c r="A10" s="242" t="str">
        <f>IF(NOT(ISBLANK('TES 2 - Reimbursement Claim 3'!A10:C10)), 'TES 2 - Reimbursement Claim 3'!A10:C10, "")</f>
        <v/>
      </c>
      <c r="B10" s="243"/>
      <c r="C10" s="243"/>
      <c r="D10" s="111" t="str">
        <f>IF(NOT(ISBLANK('TES 2 - Reimbursement Claim 3'!D10)), 'TES 2 - Reimbursement Claim 3'!D10, "")</f>
        <v/>
      </c>
      <c r="E10" s="136" t="str">
        <f>IF(NOT(ISBLANK('TES 1 - Funding Approval'!F11)), 'TES 1 - Funding Approval'!F11, "")</f>
        <v/>
      </c>
      <c r="F10" s="112" t="str">
        <f>'TES 2 - Reimbursement Claim 3'!I10</f>
        <v/>
      </c>
      <c r="G10" s="272"/>
      <c r="H10" s="232"/>
      <c r="I10" s="114" t="str">
        <f>IFERROR(F10-J10, "")</f>
        <v/>
      </c>
      <c r="J10" s="115"/>
    </row>
    <row r="11" spans="1:10" x14ac:dyDescent="0.25">
      <c r="A11" s="242" t="str">
        <f>IF(NOT(ISBLANK('TES 2 - Reimbursement Claim 3'!A11:C11)), 'TES 2 - Reimbursement Claim 3'!A11:C11, "")</f>
        <v>Superstructure</v>
      </c>
      <c r="B11" s="243"/>
      <c r="C11" s="243"/>
      <c r="D11" s="111" t="str">
        <f>IF(NOT(ISBLANK('TES 2 - Reimbursement Claim 3'!D11)), 'TES 2 - Reimbursement Claim 3'!D11, "")</f>
        <v/>
      </c>
      <c r="E11" s="136" t="str">
        <f>IF(NOT(ISBLANK('TES 1 - Funding Approval'!F12)), 'TES 1 - Funding Approval'!F12, "")</f>
        <v/>
      </c>
      <c r="F11" s="112" t="str">
        <f>'TES 2 - Reimbursement Claim 3'!I11</f>
        <v/>
      </c>
      <c r="G11" s="272"/>
      <c r="H11" s="232"/>
      <c r="I11" s="114" t="str">
        <f t="shared" si="0"/>
        <v/>
      </c>
      <c r="J11" s="115"/>
    </row>
    <row r="12" spans="1:10" x14ac:dyDescent="0.25">
      <c r="A12" s="242" t="str">
        <f>IF(NOT(ISBLANK('TES 2 - Reimbursement Claim 3'!A12:C12)), 'TES 2 - Reimbursement Claim 3'!A12:C12, "")</f>
        <v/>
      </c>
      <c r="B12" s="243"/>
      <c r="C12" s="243"/>
      <c r="D12" s="111" t="str">
        <f>IF(NOT(ISBLANK('TES 2 - Reimbursement Claim 3'!D12)), 'TES 2 - Reimbursement Claim 3'!D12, "")</f>
        <v/>
      </c>
      <c r="E12" s="136" t="str">
        <f>IF(NOT(ISBLANK('TES 1 - Funding Approval'!F13)), 'TES 1 - Funding Approval'!F13, "")</f>
        <v/>
      </c>
      <c r="F12" s="112" t="str">
        <f>'TES 2 - Reimbursement Claim 3'!I12</f>
        <v/>
      </c>
      <c r="G12" s="272"/>
      <c r="H12" s="232"/>
      <c r="I12" s="114" t="str">
        <f t="shared" si="0"/>
        <v/>
      </c>
      <c r="J12" s="115"/>
    </row>
    <row r="13" spans="1:10" x14ac:dyDescent="0.25">
      <c r="A13" s="242" t="str">
        <f>IF(NOT(ISBLANK('TES 2 - Reimbursement Claim 3'!A13:C13)), 'TES 2 - Reimbursement Claim 3'!A13:C13, "")</f>
        <v/>
      </c>
      <c r="B13" s="243"/>
      <c r="C13" s="243"/>
      <c r="D13" s="111" t="str">
        <f>IF(NOT(ISBLANK('TES 2 - Reimbursement Claim 3'!D13)), 'TES 2 - Reimbursement Claim 3'!D13, "")</f>
        <v/>
      </c>
      <c r="E13" s="136" t="str">
        <f>IF(NOT(ISBLANK('TES 1 - Funding Approval'!F14)), 'TES 1 - Funding Approval'!F14, "")</f>
        <v/>
      </c>
      <c r="F13" s="112" t="str">
        <f>'TES 2 - Reimbursement Claim 3'!I13</f>
        <v/>
      </c>
      <c r="G13" s="272"/>
      <c r="H13" s="232"/>
      <c r="I13" s="114" t="str">
        <f t="shared" si="0"/>
        <v/>
      </c>
      <c r="J13" s="115"/>
    </row>
    <row r="14" spans="1:10" x14ac:dyDescent="0.25">
      <c r="A14" s="242" t="str">
        <f>IF(NOT(ISBLANK('TES 2 - Reimbursement Claim 3'!A14:C14)), 'TES 2 - Reimbursement Claim 3'!A14:C14, "")</f>
        <v/>
      </c>
      <c r="B14" s="243"/>
      <c r="C14" s="243"/>
      <c r="D14" s="111" t="str">
        <f>IF(NOT(ISBLANK('TES 2 - Reimbursement Claim 3'!D14)), 'TES 2 - Reimbursement Claim 3'!D14, "")</f>
        <v/>
      </c>
      <c r="E14" s="136" t="str">
        <f>IF(NOT(ISBLANK('TES 1 - Funding Approval'!F15)), 'TES 1 - Funding Approval'!F15, "")</f>
        <v/>
      </c>
      <c r="F14" s="112" t="str">
        <f>'TES 2 - Reimbursement Claim 3'!I14</f>
        <v/>
      </c>
      <c r="G14" s="272"/>
      <c r="H14" s="232"/>
      <c r="I14" s="114" t="str">
        <f t="shared" si="0"/>
        <v/>
      </c>
      <c r="J14" s="115"/>
    </row>
    <row r="15" spans="1:10" x14ac:dyDescent="0.25">
      <c r="A15" s="242" t="str">
        <f>IF(NOT(ISBLANK('TES 2 - Reimbursement Claim 3'!A15:C15)), 'TES 2 - Reimbursement Claim 3'!A15:C15, "")</f>
        <v/>
      </c>
      <c r="B15" s="243"/>
      <c r="C15" s="243"/>
      <c r="D15" s="111" t="str">
        <f>IF(NOT(ISBLANK('TES 2 - Reimbursement Claim 3'!D15)), 'TES 2 - Reimbursement Claim 3'!D15, "")</f>
        <v/>
      </c>
      <c r="E15" s="136" t="str">
        <f>IF(NOT(ISBLANK('TES 1 - Funding Approval'!F16)), 'TES 1 - Funding Approval'!F16, "")</f>
        <v/>
      </c>
      <c r="F15" s="112" t="str">
        <f>'TES 2 - Reimbursement Claim 3'!I15</f>
        <v/>
      </c>
      <c r="G15" s="272"/>
      <c r="H15" s="232"/>
      <c r="I15" s="114" t="str">
        <f t="shared" si="0"/>
        <v/>
      </c>
      <c r="J15" s="115"/>
    </row>
    <row r="16" spans="1:10" x14ac:dyDescent="0.25">
      <c r="A16" s="242" t="str">
        <f>IF(NOT(ISBLANK('TES 2 - Reimbursement Claim 3'!A16:C16)), 'TES 2 - Reimbursement Claim 3'!A16:C16, "")</f>
        <v/>
      </c>
      <c r="B16" s="243"/>
      <c r="C16" s="243"/>
      <c r="D16" s="111" t="str">
        <f>IF(NOT(ISBLANK('TES 2 - Reimbursement Claim 3'!D16)), 'TES 2 - Reimbursement Claim 3'!D16, "")</f>
        <v/>
      </c>
      <c r="E16" s="136" t="str">
        <f>IF(NOT(ISBLANK('TES 1 - Funding Approval'!F17)), 'TES 1 - Funding Approval'!F17, "")</f>
        <v/>
      </c>
      <c r="F16" s="112" t="str">
        <f>'TES 2 - Reimbursement Claim 3'!I16</f>
        <v/>
      </c>
      <c r="G16" s="272"/>
      <c r="H16" s="232"/>
      <c r="I16" s="114" t="str">
        <f t="shared" si="0"/>
        <v/>
      </c>
      <c r="J16" s="115"/>
    </row>
    <row r="17" spans="1:10" x14ac:dyDescent="0.25">
      <c r="A17" s="242" t="str">
        <f>IF(NOT(ISBLANK('TES 2 - Reimbursement Claim 3'!A17:C17)), 'TES 2 - Reimbursement Claim 3'!A17:C17, "")</f>
        <v>M&amp;E Services</v>
      </c>
      <c r="B17" s="243"/>
      <c r="C17" s="243"/>
      <c r="D17" s="111" t="str">
        <f>IF(NOT(ISBLANK('TES 2 - Reimbursement Claim 3'!D17)), 'TES 2 - Reimbursement Claim 3'!D17, "")</f>
        <v/>
      </c>
      <c r="E17" s="136" t="str">
        <f>IF(NOT(ISBLANK('TES 1 - Funding Approval'!F18)), 'TES 1 - Funding Approval'!F18, "")</f>
        <v/>
      </c>
      <c r="F17" s="112" t="str">
        <f>'TES 2 - Reimbursement Claim 3'!I17</f>
        <v/>
      </c>
      <c r="G17" s="272"/>
      <c r="H17" s="232"/>
      <c r="I17" s="114" t="str">
        <f t="shared" si="0"/>
        <v/>
      </c>
      <c r="J17" s="115"/>
    </row>
    <row r="18" spans="1:10" x14ac:dyDescent="0.25">
      <c r="A18" s="242" t="str">
        <f>IF(NOT(ISBLANK('TES 2 - Reimbursement Claim 3'!A18:C18)), 'TES 2 - Reimbursement Claim 3'!A18:C18, "")</f>
        <v/>
      </c>
      <c r="B18" s="243"/>
      <c r="C18" s="243"/>
      <c r="D18" s="111" t="str">
        <f>IF(NOT(ISBLANK('TES 2 - Reimbursement Claim 3'!D18)), 'TES 2 - Reimbursement Claim 3'!D18, "")</f>
        <v/>
      </c>
      <c r="E18" s="136" t="str">
        <f>IF(NOT(ISBLANK('TES 1 - Funding Approval'!F19)), 'TES 1 - Funding Approval'!F19, "")</f>
        <v/>
      </c>
      <c r="F18" s="112" t="str">
        <f>'TES 2 - Reimbursement Claim 3'!I18</f>
        <v/>
      </c>
      <c r="G18" s="272"/>
      <c r="H18" s="232"/>
      <c r="I18" s="114" t="str">
        <f t="shared" si="0"/>
        <v/>
      </c>
      <c r="J18" s="115"/>
    </row>
    <row r="19" spans="1:10" x14ac:dyDescent="0.25">
      <c r="A19" s="242" t="str">
        <f>IF(NOT(ISBLANK('TES 2 - Reimbursement Claim 3'!A19:C19)), 'TES 2 - Reimbursement Claim 3'!A19:C19, "")</f>
        <v/>
      </c>
      <c r="B19" s="243"/>
      <c r="C19" s="243"/>
      <c r="D19" s="111" t="str">
        <f>IF(NOT(ISBLANK('TES 2 - Reimbursement Claim 3'!D19)), 'TES 2 - Reimbursement Claim 3'!D19, "")</f>
        <v/>
      </c>
      <c r="E19" s="136" t="str">
        <f>IF(NOT(ISBLANK('TES 1 - Funding Approval'!F20)), 'TES 1 - Funding Approval'!F20, "")</f>
        <v/>
      </c>
      <c r="F19" s="112" t="str">
        <f>'TES 2 - Reimbursement Claim 3'!I19</f>
        <v/>
      </c>
      <c r="G19" s="272"/>
      <c r="H19" s="232"/>
      <c r="I19" s="114" t="str">
        <f t="shared" si="0"/>
        <v/>
      </c>
      <c r="J19" s="115"/>
    </row>
    <row r="20" spans="1:10" x14ac:dyDescent="0.25">
      <c r="A20" s="242" t="str">
        <f>IF(NOT(ISBLANK('TES 2 - Reimbursement Claim 3'!A20:C20)), 'TES 2 - Reimbursement Claim 3'!A20:C20, "")</f>
        <v/>
      </c>
      <c r="B20" s="243"/>
      <c r="C20" s="243"/>
      <c r="D20" s="111" t="str">
        <f>IF(NOT(ISBLANK('TES 2 - Reimbursement Claim 3'!D20)), 'TES 2 - Reimbursement Claim 3'!D20, "")</f>
        <v/>
      </c>
      <c r="E20" s="136" t="str">
        <f>IF(NOT(ISBLANK('TES 1 - Funding Approval'!F21)), 'TES 1 - Funding Approval'!F21, "")</f>
        <v/>
      </c>
      <c r="F20" s="112" t="str">
        <f>'TES 2 - Reimbursement Claim 3'!I20</f>
        <v/>
      </c>
      <c r="G20" s="272"/>
      <c r="H20" s="232"/>
      <c r="I20" s="114" t="str">
        <f t="shared" si="0"/>
        <v/>
      </c>
      <c r="J20" s="115"/>
    </row>
    <row r="21" spans="1:10" x14ac:dyDescent="0.25">
      <c r="A21" s="242" t="str">
        <f>IF(NOT(ISBLANK('TES 2 - Reimbursement Claim 3'!A21:C21)), 'TES 2 - Reimbursement Claim 3'!A21:C21, "")</f>
        <v/>
      </c>
      <c r="B21" s="243"/>
      <c r="C21" s="243"/>
      <c r="D21" s="111" t="str">
        <f>IF(NOT(ISBLANK('TES 2 - Reimbursement Claim 3'!D21)), 'TES 2 - Reimbursement Claim 3'!D21, "")</f>
        <v/>
      </c>
      <c r="E21" s="136" t="str">
        <f>IF(NOT(ISBLANK('TES 1 - Funding Approval'!F22)), 'TES 1 - Funding Approval'!F22, "")</f>
        <v/>
      </c>
      <c r="F21" s="112" t="str">
        <f>'TES 2 - Reimbursement Claim 3'!I21</f>
        <v/>
      </c>
      <c r="G21" s="272"/>
      <c r="H21" s="232"/>
      <c r="I21" s="114" t="str">
        <f t="shared" si="0"/>
        <v/>
      </c>
      <c r="J21" s="115"/>
    </row>
    <row r="22" spans="1:10" x14ac:dyDescent="0.25">
      <c r="A22" s="242" t="str">
        <f>IF(NOT(ISBLANK('TES 2 - Reimbursement Claim 3'!A22:C22)), 'TES 2 - Reimbursement Claim 3'!A22:C22, "")</f>
        <v/>
      </c>
      <c r="B22" s="243"/>
      <c r="C22" s="243"/>
      <c r="D22" s="111" t="str">
        <f>IF(NOT(ISBLANK('TES 2 - Reimbursement Claim 3'!D22)), 'TES 2 - Reimbursement Claim 3'!D22, "")</f>
        <v/>
      </c>
      <c r="E22" s="136" t="str">
        <f>IF(NOT(ISBLANK('TES 1 - Funding Approval'!F23)), 'TES 1 - Funding Approval'!F23, "")</f>
        <v/>
      </c>
      <c r="F22" s="112" t="str">
        <f>'TES 2 - Reimbursement Claim 3'!I22</f>
        <v/>
      </c>
      <c r="G22" s="272"/>
      <c r="H22" s="232"/>
      <c r="I22" s="114" t="str">
        <f t="shared" si="0"/>
        <v/>
      </c>
      <c r="J22" s="115"/>
    </row>
    <row r="23" spans="1:10" x14ac:dyDescent="0.25">
      <c r="A23" s="242" t="str">
        <f>IF(NOT(ISBLANK('TES 2 - Reimbursement Claim 3'!A23:C23)), 'TES 2 - Reimbursement Claim 3'!A23:C23, "")</f>
        <v/>
      </c>
      <c r="B23" s="243"/>
      <c r="C23" s="243"/>
      <c r="D23" s="111" t="str">
        <f>IF(NOT(ISBLANK('TES 2 - Reimbursement Claim 3'!D23)), 'TES 2 - Reimbursement Claim 3'!D23, "")</f>
        <v/>
      </c>
      <c r="E23" s="136" t="str">
        <f>IF(NOT(ISBLANK('TES 1 - Funding Approval'!F24)), 'TES 1 - Funding Approval'!F24, "")</f>
        <v/>
      </c>
      <c r="F23" s="112" t="str">
        <f>'TES 2 - Reimbursement Claim 3'!I23</f>
        <v/>
      </c>
      <c r="G23" s="272"/>
      <c r="H23" s="232"/>
      <c r="I23" s="114" t="str">
        <f t="shared" si="0"/>
        <v/>
      </c>
      <c r="J23" s="115"/>
    </row>
    <row r="24" spans="1:10" x14ac:dyDescent="0.25">
      <c r="A24" s="242" t="str">
        <f>IF(NOT(ISBLANK('TES 2 - Reimbursement Claim 3'!A24:C24)), 'TES 2 - Reimbursement Claim 3'!A24:C24, "")</f>
        <v/>
      </c>
      <c r="B24" s="243"/>
      <c r="C24" s="243"/>
      <c r="D24" s="111" t="str">
        <f>IF(NOT(ISBLANK('TES 2 - Reimbursement Claim 3'!D24)), 'TES 2 - Reimbursement Claim 3'!D24, "")</f>
        <v/>
      </c>
      <c r="E24" s="136" t="str">
        <f>IF(NOT(ISBLANK('TES 1 - Funding Approval'!F25)), 'TES 1 - Funding Approval'!F25, "")</f>
        <v/>
      </c>
      <c r="F24" s="112" t="str">
        <f>'TES 2 - Reimbursement Claim 3'!I24</f>
        <v/>
      </c>
      <c r="G24" s="272"/>
      <c r="H24" s="232"/>
      <c r="I24" s="114" t="str">
        <f t="shared" si="0"/>
        <v/>
      </c>
      <c r="J24" s="115"/>
    </row>
    <row r="25" spans="1:10" x14ac:dyDescent="0.25">
      <c r="A25" s="242" t="str">
        <f>IF(NOT(ISBLANK('TES 2 - Reimbursement Claim 3'!A25:C25)), 'TES 2 - Reimbursement Claim 3'!A25:C25, "")</f>
        <v/>
      </c>
      <c r="B25" s="243"/>
      <c r="C25" s="243"/>
      <c r="D25" s="111" t="str">
        <f>IF(NOT(ISBLANK('TES 2 - Reimbursement Claim 3'!D25)), 'TES 2 - Reimbursement Claim 3'!D25, "")</f>
        <v/>
      </c>
      <c r="E25" s="136" t="str">
        <f>IF(NOT(ISBLANK('TES 1 - Funding Approval'!F26)), 'TES 1 - Funding Approval'!F26, "")</f>
        <v/>
      </c>
      <c r="F25" s="112" t="str">
        <f>'TES 2 - Reimbursement Claim 3'!I25</f>
        <v/>
      </c>
      <c r="G25" s="272"/>
      <c r="H25" s="232"/>
      <c r="I25" s="114" t="str">
        <f t="shared" si="0"/>
        <v/>
      </c>
      <c r="J25" s="115"/>
    </row>
    <row r="26" spans="1:10" x14ac:dyDescent="0.25">
      <c r="A26" s="242" t="str">
        <f>IF(NOT(ISBLANK('TES 2 - Reimbursement Claim 3'!A26:C26)), 'TES 2 - Reimbursement Claim 3'!A26:C26, "")</f>
        <v/>
      </c>
      <c r="B26" s="243"/>
      <c r="C26" s="243"/>
      <c r="D26" s="111" t="str">
        <f>IF(NOT(ISBLANK('TES 2 - Reimbursement Claim 3'!D26)), 'TES 2 - Reimbursement Claim 3'!D26, "")</f>
        <v/>
      </c>
      <c r="E26" s="136" t="str">
        <f>IF(NOT(ISBLANK('TES 1 - Funding Approval'!F27)), 'TES 1 - Funding Approval'!F27, "")</f>
        <v/>
      </c>
      <c r="F26" s="112" t="str">
        <f>'TES 2 - Reimbursement Claim 3'!I26</f>
        <v/>
      </c>
      <c r="G26" s="272"/>
      <c r="H26" s="232"/>
      <c r="I26" s="114" t="str">
        <f t="shared" si="0"/>
        <v/>
      </c>
      <c r="J26" s="115"/>
    </row>
    <row r="27" spans="1:10" x14ac:dyDescent="0.25">
      <c r="A27" s="242" t="str">
        <f>IF(NOT(ISBLANK('TES 2 - Reimbursement Claim 3'!A27:C27)), 'TES 2 - Reimbursement Claim 3'!A27:C27, "")</f>
        <v/>
      </c>
      <c r="B27" s="243"/>
      <c r="C27" s="243"/>
      <c r="D27" s="111" t="str">
        <f>IF(NOT(ISBLANK('TES 2 - Reimbursement Claim 3'!D27)), 'TES 2 - Reimbursement Claim 3'!D27, "")</f>
        <v/>
      </c>
      <c r="E27" s="136" t="str">
        <f>IF(NOT(ISBLANK('TES 1 - Funding Approval'!F28)), 'TES 1 - Funding Approval'!F28, "")</f>
        <v/>
      </c>
      <c r="F27" s="112" t="str">
        <f>'TES 2 - Reimbursement Claim 3'!I27</f>
        <v/>
      </c>
      <c r="G27" s="272"/>
      <c r="H27" s="232"/>
      <c r="I27" s="114" t="str">
        <f t="shared" si="0"/>
        <v/>
      </c>
      <c r="J27" s="115"/>
    </row>
    <row r="28" spans="1:10" x14ac:dyDescent="0.25">
      <c r="A28" s="242" t="str">
        <f>IF(NOT(ISBLANK('TES 2 - Reimbursement Claim 3'!A28:C28)), 'TES 2 - Reimbursement Claim 3'!A28:C28, "")</f>
        <v/>
      </c>
      <c r="B28" s="243"/>
      <c r="C28" s="243"/>
      <c r="D28" s="111" t="str">
        <f>IF(NOT(ISBLANK('TES 2 - Reimbursement Claim 3'!D28)), 'TES 2 - Reimbursement Claim 3'!D28, "")</f>
        <v/>
      </c>
      <c r="E28" s="136" t="str">
        <f>IF(NOT(ISBLANK('TES 1 - Funding Approval'!F29)), 'TES 1 - Funding Approval'!F29, "")</f>
        <v/>
      </c>
      <c r="F28" s="112" t="str">
        <f>'TES 2 - Reimbursement Claim 3'!I28</f>
        <v/>
      </c>
      <c r="G28" s="272"/>
      <c r="H28" s="232"/>
      <c r="I28" s="114" t="str">
        <f t="shared" si="0"/>
        <v/>
      </c>
      <c r="J28" s="115"/>
    </row>
    <row r="29" spans="1:10" x14ac:dyDescent="0.25">
      <c r="A29" s="273" t="str">
        <f>IF(NOT(ISBLANK('TES 2 - Reimbursement Claim 3'!A29:C29)), 'TES 2 - Reimbursement Claim 3'!A29:C29, "")</f>
        <v/>
      </c>
      <c r="B29" s="274"/>
      <c r="C29" s="274"/>
      <c r="D29" s="137" t="str">
        <f>IF(NOT(ISBLANK('TES 2 - Reimbursement Claim 3'!D29)), 'TES 2 - Reimbursement Claim 3'!D29, "")</f>
        <v/>
      </c>
      <c r="E29" s="136" t="str">
        <f>IF(NOT(ISBLANK('TES 1 - Funding Approval'!F30)), 'TES 1 - Funding Approval'!F30, "")</f>
        <v/>
      </c>
      <c r="F29" s="138" t="str">
        <f>'TES 2 - Reimbursement Claim 3'!I29</f>
        <v/>
      </c>
      <c r="G29" s="272"/>
      <c r="H29" s="232"/>
      <c r="I29" s="114" t="str">
        <f t="shared" si="0"/>
        <v/>
      </c>
      <c r="J29" s="115"/>
    </row>
    <row r="30" spans="1:10" x14ac:dyDescent="0.25">
      <c r="A30" s="275" t="s">
        <v>177</v>
      </c>
      <c r="B30" s="276"/>
      <c r="C30" s="276"/>
      <c r="D30" s="277"/>
      <c r="E30" s="116">
        <f>SUM(E8:E29)</f>
        <v>0</v>
      </c>
      <c r="F30" s="127">
        <f>SUM(F8:F29)</f>
        <v>0</v>
      </c>
      <c r="G30" s="255">
        <f>SUM(G8:H29)</f>
        <v>0</v>
      </c>
      <c r="H30" s="256"/>
      <c r="I30" s="117">
        <f t="shared" si="0"/>
        <v>0</v>
      </c>
      <c r="J30" s="116">
        <f>SUM(J8:J29)</f>
        <v>0</v>
      </c>
    </row>
    <row r="31" spans="1:10" ht="6.75" customHeight="1" x14ac:dyDescent="0.25"/>
    <row r="32" spans="1:10" ht="36.75" x14ac:dyDescent="0.25">
      <c r="A32" s="239" t="s">
        <v>170</v>
      </c>
      <c r="B32" s="239"/>
      <c r="C32" s="239"/>
      <c r="D32" s="239"/>
      <c r="E32" s="42" t="s">
        <v>187</v>
      </c>
      <c r="F32" s="42" t="s">
        <v>188</v>
      </c>
      <c r="G32" s="235" t="s">
        <v>195</v>
      </c>
      <c r="H32" s="235"/>
      <c r="I32" s="42" t="s">
        <v>227</v>
      </c>
      <c r="J32" s="45" t="s">
        <v>366</v>
      </c>
    </row>
    <row r="33" spans="1:10" x14ac:dyDescent="0.25">
      <c r="A33" s="240" t="str">
        <f>IF(NOT(ISBLANK('TES 2 - Reimbursement Claim 3'!A33:D33)), 'TES 2 - Reimbursement Claim 3'!A33:D33, "")</f>
        <v/>
      </c>
      <c r="B33" s="241"/>
      <c r="C33" s="241"/>
      <c r="D33" s="241"/>
      <c r="E33" s="118" t="str">
        <f>IF(NOT(ISBLANK('TES 2 - Reimbursement Claim 3'!E33)), 'TES 2 - Reimbursement Claim 3'!E33, "")</f>
        <v/>
      </c>
      <c r="F33" s="119" t="str">
        <f>'TES 2 - Reimbursement Claim 3'!I33</f>
        <v/>
      </c>
      <c r="G33" s="236"/>
      <c r="H33" s="236"/>
      <c r="I33" s="119" t="str">
        <f>IFERROR(F33-J33, "")</f>
        <v/>
      </c>
      <c r="J33" s="120"/>
    </row>
    <row r="34" spans="1:10" x14ac:dyDescent="0.25">
      <c r="A34" s="227" t="str">
        <f>IF(NOT(ISBLANK('TES 2 - Reimbursement Claim 3'!A34:D34)), 'TES 2 - Reimbursement Claim 3'!A34:D34, "")</f>
        <v/>
      </c>
      <c r="B34" s="228"/>
      <c r="C34" s="228"/>
      <c r="D34" s="228"/>
      <c r="E34" s="121" t="str">
        <f>IF(NOT(ISBLANK('TES 2 - Reimbursement Claim 3'!E34)), 'TES 2 - Reimbursement Claim 3'!E34, "")</f>
        <v/>
      </c>
      <c r="F34" s="122" t="str">
        <f>'TES 2 - Reimbursement Claim 3'!I34</f>
        <v/>
      </c>
      <c r="G34" s="237"/>
      <c r="H34" s="237"/>
      <c r="I34" s="122" t="str">
        <f t="shared" ref="I34:I39" si="1">IFERROR(F34-J34, "")</f>
        <v/>
      </c>
      <c r="J34" s="123"/>
    </row>
    <row r="35" spans="1:10" x14ac:dyDescent="0.25">
      <c r="A35" s="227" t="str">
        <f>IF(NOT(ISBLANK('TES 2 - Reimbursement Claim 3'!A35:D35)), 'TES 2 - Reimbursement Claim 3'!A35:D35, "")</f>
        <v/>
      </c>
      <c r="B35" s="228"/>
      <c r="C35" s="228"/>
      <c r="D35" s="228"/>
      <c r="E35" s="121" t="str">
        <f>IF(NOT(ISBLANK('TES 2 - Reimbursement Claim 3'!E35)), 'TES 2 - Reimbursement Claim 3'!E35, "")</f>
        <v/>
      </c>
      <c r="F35" s="122" t="str">
        <f>'TES 2 - Reimbursement Claim 3'!I35</f>
        <v/>
      </c>
      <c r="G35" s="237"/>
      <c r="H35" s="237"/>
      <c r="I35" s="122" t="str">
        <f t="shared" si="1"/>
        <v/>
      </c>
      <c r="J35" s="123"/>
    </row>
    <row r="36" spans="1:10" x14ac:dyDescent="0.25">
      <c r="A36" s="227" t="str">
        <f>IF(NOT(ISBLANK('TES 2 - Reimbursement Claim 3'!A36:D36)), 'TES 2 - Reimbursement Claim 3'!A36:D36, "")</f>
        <v/>
      </c>
      <c r="B36" s="228"/>
      <c r="C36" s="228"/>
      <c r="D36" s="228"/>
      <c r="E36" s="121" t="str">
        <f>IF(NOT(ISBLANK('TES 2 - Reimbursement Claim 3'!E36)), 'TES 2 - Reimbursement Claim 3'!E36, "")</f>
        <v/>
      </c>
      <c r="F36" s="122" t="str">
        <f>'TES 2 - Reimbursement Claim 3'!I36</f>
        <v/>
      </c>
      <c r="G36" s="237"/>
      <c r="H36" s="237"/>
      <c r="I36" s="122" t="str">
        <f t="shared" si="1"/>
        <v/>
      </c>
      <c r="J36" s="123"/>
    </row>
    <row r="37" spans="1:10" x14ac:dyDescent="0.25">
      <c r="A37" s="227" t="str">
        <f>IF(NOT(ISBLANK('TES 2 - Reimbursement Claim 3'!A37:D37)), 'TES 2 - Reimbursement Claim 3'!A37:D37, "")</f>
        <v/>
      </c>
      <c r="B37" s="228"/>
      <c r="C37" s="228"/>
      <c r="D37" s="228"/>
      <c r="E37" s="121" t="str">
        <f>IF(NOT(ISBLANK('TES 2 - Reimbursement Claim 3'!E37)), 'TES 2 - Reimbursement Claim 3'!E37, "")</f>
        <v/>
      </c>
      <c r="F37" s="122" t="str">
        <f>'TES 2 - Reimbursement Claim 3'!I37</f>
        <v/>
      </c>
      <c r="G37" s="237"/>
      <c r="H37" s="237"/>
      <c r="I37" s="122" t="str">
        <f t="shared" si="1"/>
        <v/>
      </c>
      <c r="J37" s="123"/>
    </row>
    <row r="38" spans="1:10" x14ac:dyDescent="0.25">
      <c r="A38" s="227" t="str">
        <f>IF(NOT(ISBLANK('TES 2 - Reimbursement Claim 3'!A38:D38)), 'TES 2 - Reimbursement Claim 3'!A38:D38, "")</f>
        <v/>
      </c>
      <c r="B38" s="228"/>
      <c r="C38" s="228"/>
      <c r="D38" s="228"/>
      <c r="E38" s="121" t="str">
        <f>IF(NOT(ISBLANK('TES 2 - Reimbursement Claim 3'!E38)), 'TES 2 - Reimbursement Claim 3'!E38, "")</f>
        <v/>
      </c>
      <c r="F38" s="122" t="str">
        <f>'TES 2 - Reimbursement Claim 3'!I38</f>
        <v/>
      </c>
      <c r="G38" s="270"/>
      <c r="H38" s="270"/>
      <c r="I38" s="122" t="str">
        <f t="shared" si="1"/>
        <v/>
      </c>
      <c r="J38" s="123"/>
    </row>
    <row r="39" spans="1:10" x14ac:dyDescent="0.25">
      <c r="A39" s="233" t="str">
        <f>IF(NOT(ISBLANK('TES 2 - Reimbursement Claim 3'!A39:D39)), 'TES 2 - Reimbursement Claim 3'!A39:D39, "")</f>
        <v/>
      </c>
      <c r="B39" s="234"/>
      <c r="C39" s="234"/>
      <c r="D39" s="234"/>
      <c r="E39" s="124" t="str">
        <f>IF(NOT(ISBLANK('TES 2 - Reimbursement Claim 3'!E39)), 'TES 2 - Reimbursement Claim 3'!E39, "")</f>
        <v/>
      </c>
      <c r="F39" s="125" t="str">
        <f>'TES 2 - Reimbursement Claim 3'!I39</f>
        <v/>
      </c>
      <c r="G39" s="238"/>
      <c r="H39" s="238"/>
      <c r="I39" s="125" t="str">
        <f t="shared" si="1"/>
        <v/>
      </c>
      <c r="J39" s="126"/>
    </row>
    <row r="40" spans="1:10" x14ac:dyDescent="0.25">
      <c r="A40" s="271" t="s">
        <v>229</v>
      </c>
      <c r="B40" s="271"/>
      <c r="C40" s="271"/>
      <c r="D40" s="271"/>
      <c r="E40" s="127">
        <f>SUM(E33:E39)</f>
        <v>0</v>
      </c>
      <c r="F40" s="125">
        <f>SUM(F33:F39)</f>
        <v>0</v>
      </c>
      <c r="G40" s="229">
        <f>SUM(G33:H39)</f>
        <v>0</v>
      </c>
      <c r="H40" s="230"/>
      <c r="I40" s="127">
        <f>SUM(I33:I39)</f>
        <v>0</v>
      </c>
      <c r="J40" s="116">
        <f>SUM(J33:J39)</f>
        <v>0</v>
      </c>
    </row>
    <row r="41" spans="1:10" ht="6.75" customHeight="1" x14ac:dyDescent="0.25"/>
    <row r="42" spans="1:10" x14ac:dyDescent="0.25">
      <c r="A42" s="222" t="s">
        <v>230</v>
      </c>
      <c r="B42" s="222"/>
      <c r="C42" s="222"/>
      <c r="D42" s="222"/>
      <c r="E42" s="128">
        <f>'TES 1 - Funding Approval'!F43</f>
        <v>0</v>
      </c>
      <c r="F42" s="128">
        <f>'TES 2 - Reimbursement Claim 3'!I42</f>
        <v>0</v>
      </c>
      <c r="G42" s="223"/>
      <c r="H42" s="223"/>
      <c r="I42" s="128">
        <f>IFERROR(F42-J42,"")</f>
        <v>0</v>
      </c>
      <c r="J42" s="129"/>
    </row>
    <row r="43" spans="1:10" ht="6.75" customHeight="1" x14ac:dyDescent="0.25"/>
    <row r="44" spans="1:10" x14ac:dyDescent="0.25">
      <c r="A44" s="224" t="s">
        <v>231</v>
      </c>
      <c r="B44" s="224"/>
      <c r="C44" s="224"/>
      <c r="D44" s="224"/>
      <c r="E44" s="128">
        <f>SUM(E30+E40+E42)</f>
        <v>0</v>
      </c>
      <c r="F44" s="128">
        <f>SUM(F30+F40+F42)</f>
        <v>0</v>
      </c>
      <c r="G44" s="225">
        <f>SUM(G30+G40+G42)</f>
        <v>0</v>
      </c>
      <c r="H44" s="225"/>
      <c r="I44" s="130">
        <f>SUM(I30+I40+I42)</f>
        <v>0</v>
      </c>
      <c r="J44" s="131">
        <f>SUM(J30+J40+J42)</f>
        <v>0</v>
      </c>
    </row>
    <row r="47" spans="1:10" ht="31.5" customHeight="1" x14ac:dyDescent="0.25">
      <c r="A47" s="49"/>
      <c r="E47" s="226"/>
      <c r="F47" s="226"/>
      <c r="J47" s="49"/>
    </row>
    <row r="48" spans="1:10" x14ac:dyDescent="0.25">
      <c r="A48" s="73" t="s">
        <v>280</v>
      </c>
      <c r="B48" s="73"/>
      <c r="C48" s="73"/>
      <c r="D48" s="73"/>
      <c r="E48" s="162" t="str">
        <f>IF(NOT(ISBLANK(SecConsult)), "Endorsed by:", "")</f>
        <v/>
      </c>
      <c r="F48" s="162"/>
      <c r="G48" s="73"/>
      <c r="H48" s="73"/>
      <c r="I48" s="73"/>
      <c r="J48" s="73" t="s">
        <v>280</v>
      </c>
    </row>
    <row r="49" spans="1:10" ht="11.25" customHeight="1" x14ac:dyDescent="0.25">
      <c r="A49" s="79" t="str">
        <f>IF(NOT(ISBLANK(MonOwners)), MonOwners, "")</f>
        <v/>
      </c>
      <c r="B49" s="73"/>
      <c r="C49" s="73"/>
      <c r="D49" s="73"/>
      <c r="E49" s="162" t="str">
        <f>IF(NOT(ISBLANK(SecConsult)), SecConsult, "")</f>
        <v/>
      </c>
      <c r="F49" s="162"/>
      <c r="G49" s="73"/>
      <c r="H49" s="73"/>
      <c r="I49" s="73"/>
      <c r="J49" s="79" t="str">
        <f>IF(NOT(ISBLANK(PriConsult)), PriConsult, "")</f>
        <v/>
      </c>
    </row>
    <row r="50" spans="1:10" x14ac:dyDescent="0.25">
      <c r="A50" s="14" t="s">
        <v>183</v>
      </c>
      <c r="B50" s="1"/>
      <c r="C50" s="1"/>
      <c r="D50" s="1"/>
      <c r="E50" s="1"/>
      <c r="F50" s="1"/>
      <c r="G50" s="1"/>
      <c r="H50" s="1"/>
      <c r="I50" s="1"/>
      <c r="J50" s="1"/>
    </row>
    <row r="51" spans="1:10" x14ac:dyDescent="0.25">
      <c r="A51" s="1"/>
      <c r="B51" s="1"/>
      <c r="C51" s="1"/>
      <c r="D51" s="1"/>
      <c r="E51" s="1"/>
      <c r="F51" s="1"/>
      <c r="G51" s="1"/>
      <c r="H51" s="1"/>
      <c r="I51" s="1"/>
      <c r="J51" s="1"/>
    </row>
    <row r="52" spans="1:10" x14ac:dyDescent="0.25">
      <c r="A52" s="1"/>
      <c r="B52" s="213" t="b">
        <v>0</v>
      </c>
      <c r="C52" s="213"/>
      <c r="D52" s="260" t="s">
        <v>238</v>
      </c>
      <c r="E52" s="260"/>
      <c r="F52" s="1"/>
      <c r="G52" s="1"/>
      <c r="H52" s="1"/>
      <c r="I52" s="1"/>
      <c r="J52" s="1"/>
    </row>
    <row r="53" spans="1:10" ht="42" customHeight="1" x14ac:dyDescent="0.25">
      <c r="A53" s="26" t="s">
        <v>241</v>
      </c>
      <c r="B53" s="4"/>
      <c r="C53" s="4"/>
      <c r="D53" s="4"/>
      <c r="E53" s="4"/>
      <c r="F53" s="4"/>
      <c r="G53" s="211" t="s">
        <v>206</v>
      </c>
      <c r="H53" s="211"/>
      <c r="I53" s="25" t="s">
        <v>207</v>
      </c>
      <c r="J53" s="31" t="s">
        <v>364</v>
      </c>
    </row>
    <row r="54" spans="1:10" x14ac:dyDescent="0.25">
      <c r="A54" s="157" t="s">
        <v>234</v>
      </c>
      <c r="B54" s="157"/>
      <c r="C54" s="157"/>
      <c r="D54" s="157"/>
      <c r="E54" s="157"/>
      <c r="F54" s="157"/>
      <c r="G54" s="220" t="b">
        <v>0</v>
      </c>
      <c r="H54" s="220"/>
      <c r="I54" s="28" t="b">
        <v>0</v>
      </c>
      <c r="J54" s="132"/>
    </row>
    <row r="55" spans="1:10" x14ac:dyDescent="0.25">
      <c r="A55" s="157" t="str">
        <f>IF('Project Particulars'!G25="Project Quantity Surveyor", "Quantity Surveyor's Valuation for Interim Claim", "Consultant's Valuation for Work Completion")</f>
        <v>Consultant's Valuation for Work Completion</v>
      </c>
      <c r="B55" s="157"/>
      <c r="C55" s="157"/>
      <c r="D55" s="157"/>
      <c r="E55" s="157"/>
      <c r="F55" s="157"/>
      <c r="G55" s="213" t="b">
        <v>0</v>
      </c>
      <c r="H55" s="213"/>
      <c r="I55" s="28" t="b">
        <v>0</v>
      </c>
      <c r="J55" s="132"/>
    </row>
    <row r="56" spans="1:10" x14ac:dyDescent="0.25">
      <c r="A56" s="157" t="s">
        <v>235</v>
      </c>
      <c r="B56" s="157"/>
      <c r="C56" s="157"/>
      <c r="D56" s="157"/>
      <c r="E56" s="157"/>
      <c r="F56" s="157"/>
      <c r="G56" s="213" t="b">
        <v>0</v>
      </c>
      <c r="H56" s="213"/>
      <c r="I56" s="28" t="b">
        <v>0</v>
      </c>
      <c r="J56" s="132"/>
    </row>
    <row r="57" spans="1:10" ht="15" customHeight="1" x14ac:dyDescent="0.25">
      <c r="A57" s="221" t="s">
        <v>237</v>
      </c>
      <c r="B57" s="221"/>
      <c r="C57" s="221"/>
      <c r="D57" s="221"/>
      <c r="E57" s="221"/>
      <c r="F57" s="221"/>
      <c r="G57" s="213" t="b">
        <v>0</v>
      </c>
      <c r="H57" s="213"/>
      <c r="I57" s="28" t="b">
        <v>0</v>
      </c>
      <c r="J57" s="132"/>
    </row>
    <row r="58" spans="1:10" ht="30" customHeight="1" x14ac:dyDescent="0.25">
      <c r="A58" s="221" t="s">
        <v>236</v>
      </c>
      <c r="B58" s="221"/>
      <c r="C58" s="221"/>
      <c r="D58" s="221"/>
      <c r="E58" s="221"/>
      <c r="F58" s="221"/>
      <c r="G58" s="261" t="b">
        <v>0</v>
      </c>
      <c r="H58" s="261"/>
      <c r="I58" s="28" t="b">
        <v>0</v>
      </c>
      <c r="J58" s="132"/>
    </row>
    <row r="59" spans="1:10" x14ac:dyDescent="0.25">
      <c r="A59" s="212" t="s">
        <v>242</v>
      </c>
      <c r="B59" s="212"/>
      <c r="C59" s="212"/>
      <c r="D59" s="212"/>
      <c r="E59" s="212"/>
      <c r="F59" s="212"/>
      <c r="G59" s="213" t="b">
        <v>0</v>
      </c>
      <c r="H59" s="213"/>
      <c r="I59" s="28" t="b">
        <v>0</v>
      </c>
      <c r="J59" s="132"/>
    </row>
    <row r="60" spans="1:10" x14ac:dyDescent="0.25">
      <c r="A60" s="212" t="s">
        <v>243</v>
      </c>
      <c r="B60" s="212"/>
      <c r="C60" s="212"/>
      <c r="D60" s="212"/>
      <c r="E60" s="212"/>
      <c r="F60" s="212"/>
      <c r="G60" s="213" t="b">
        <v>0</v>
      </c>
      <c r="H60" s="213"/>
      <c r="I60" s="28" t="b">
        <v>0</v>
      </c>
      <c r="J60" s="132"/>
    </row>
    <row r="61" spans="1:10" x14ac:dyDescent="0.25">
      <c r="A61" s="4"/>
      <c r="B61" s="4"/>
      <c r="C61" s="4"/>
      <c r="D61" s="4"/>
      <c r="E61" s="4"/>
      <c r="F61" s="4"/>
      <c r="G61" s="4"/>
      <c r="H61" s="4"/>
      <c r="I61" s="4"/>
      <c r="J61" s="4"/>
    </row>
    <row r="62" spans="1:10" x14ac:dyDescent="0.25">
      <c r="A62" s="48" t="s">
        <v>239</v>
      </c>
      <c r="B62" s="4"/>
      <c r="C62" s="4"/>
      <c r="D62" s="4"/>
      <c r="E62" s="4"/>
      <c r="F62" s="4"/>
      <c r="G62" s="4"/>
      <c r="H62" s="4"/>
      <c r="I62" s="4"/>
      <c r="J62" s="4"/>
    </row>
    <row r="63" spans="1:10" x14ac:dyDescent="0.25">
      <c r="A63" s="4"/>
      <c r="B63" s="4"/>
      <c r="C63" s="4"/>
      <c r="D63" s="4"/>
      <c r="E63" s="4"/>
      <c r="F63" s="4"/>
      <c r="G63" s="4"/>
      <c r="H63" s="4"/>
      <c r="I63" s="4"/>
      <c r="J63" s="4"/>
    </row>
    <row r="64" spans="1:10" ht="46.5" customHeight="1" x14ac:dyDescent="0.25">
      <c r="A64" s="193" t="s">
        <v>246</v>
      </c>
      <c r="B64" s="193"/>
      <c r="C64" s="193"/>
      <c r="D64" s="193"/>
      <c r="E64" s="193"/>
      <c r="F64" s="193"/>
      <c r="G64" s="213" t="b">
        <v>0</v>
      </c>
      <c r="H64" s="213"/>
      <c r="I64" s="4"/>
      <c r="J64" s="4"/>
    </row>
    <row r="65" spans="1:10" x14ac:dyDescent="0.25">
      <c r="A65" s="4"/>
      <c r="B65" s="4"/>
      <c r="C65" s="4"/>
      <c r="D65" s="4"/>
      <c r="E65" s="4"/>
      <c r="F65" s="4"/>
      <c r="G65" s="4"/>
      <c r="H65" s="4"/>
      <c r="I65" s="4"/>
      <c r="J65" s="4"/>
    </row>
    <row r="66" spans="1:10" ht="45.75" customHeight="1" x14ac:dyDescent="0.25">
      <c r="A66" s="193" t="s">
        <v>240</v>
      </c>
      <c r="B66" s="193"/>
      <c r="C66" s="193"/>
      <c r="D66" s="193"/>
      <c r="E66" s="193"/>
      <c r="F66" s="193"/>
      <c r="G66" s="213" t="b">
        <v>0</v>
      </c>
      <c r="H66" s="213"/>
      <c r="I66" s="4"/>
      <c r="J66" s="4"/>
    </row>
    <row r="67" spans="1:10" x14ac:dyDescent="0.25">
      <c r="A67" s="4"/>
      <c r="B67" s="4"/>
      <c r="C67" s="4"/>
      <c r="D67" s="4"/>
      <c r="E67" s="4"/>
      <c r="F67" s="4"/>
      <c r="G67" s="4"/>
      <c r="H67" s="4"/>
      <c r="I67" s="4"/>
      <c r="J67" s="4"/>
    </row>
    <row r="68" spans="1:10" x14ac:dyDescent="0.25">
      <c r="A68" s="195" t="s">
        <v>247</v>
      </c>
      <c r="B68" s="195"/>
      <c r="C68" s="195"/>
      <c r="D68" s="195"/>
      <c r="E68" s="195"/>
      <c r="F68" s="195"/>
      <c r="G68" s="213" t="b">
        <v>0</v>
      </c>
      <c r="H68" s="213"/>
      <c r="I68" s="4"/>
      <c r="J68" s="4"/>
    </row>
    <row r="69" spans="1:10" ht="17.25" x14ac:dyDescent="0.4">
      <c r="A69" s="262">
        <f>G44</f>
        <v>0</v>
      </c>
      <c r="B69" s="262"/>
      <c r="C69" s="262"/>
      <c r="D69" s="195" t="s">
        <v>248</v>
      </c>
      <c r="E69" s="195"/>
      <c r="F69" s="195"/>
      <c r="G69" s="213"/>
      <c r="H69" s="213"/>
      <c r="I69" s="4"/>
      <c r="J69" s="4"/>
    </row>
    <row r="70" spans="1:10" x14ac:dyDescent="0.25">
      <c r="A70" s="4"/>
      <c r="B70" s="4"/>
      <c r="C70" s="4"/>
      <c r="D70" s="4"/>
      <c r="E70" s="4"/>
      <c r="F70" s="4"/>
      <c r="G70" s="4"/>
      <c r="H70" s="4"/>
      <c r="I70" s="4"/>
      <c r="J70" s="4"/>
    </row>
    <row r="71" spans="1:10" x14ac:dyDescent="0.25">
      <c r="A71" s="195" t="s">
        <v>222</v>
      </c>
      <c r="B71" s="195"/>
      <c r="C71" s="195"/>
      <c r="D71" s="4"/>
      <c r="E71" s="4"/>
      <c r="F71" s="4"/>
      <c r="G71" s="4"/>
      <c r="H71" s="4"/>
      <c r="I71" s="4"/>
      <c r="J71" s="4"/>
    </row>
    <row r="72" spans="1:10" x14ac:dyDescent="0.25">
      <c r="A72" s="264" t="str">
        <f ca="1">IF(AND(G44&gt;0, G68=TRUE), IF(A72="", TODAY(), "A71"), "")</f>
        <v/>
      </c>
      <c r="B72" s="264"/>
      <c r="C72" s="264"/>
      <c r="D72" s="4"/>
      <c r="E72" s="4"/>
      <c r="F72" s="4"/>
      <c r="G72" s="4"/>
      <c r="H72" s="4"/>
      <c r="I72" s="4"/>
      <c r="J72" s="4"/>
    </row>
    <row r="73" spans="1:10" x14ac:dyDescent="0.25">
      <c r="A73" s="4"/>
      <c r="B73" s="4"/>
      <c r="C73" s="4"/>
      <c r="D73" s="4"/>
      <c r="E73" s="4"/>
      <c r="F73" s="4"/>
      <c r="G73" s="4"/>
      <c r="H73" s="4"/>
      <c r="I73" s="4"/>
      <c r="J73" s="4"/>
    </row>
    <row r="74" spans="1:10" x14ac:dyDescent="0.25">
      <c r="A74" s="4"/>
      <c r="B74" s="4"/>
      <c r="C74" s="4"/>
      <c r="D74" s="4"/>
      <c r="E74" s="4"/>
      <c r="F74" s="4"/>
      <c r="G74" s="4"/>
      <c r="H74" s="4"/>
      <c r="I74" s="4"/>
      <c r="J74" s="4"/>
    </row>
    <row r="75" spans="1:10" x14ac:dyDescent="0.25">
      <c r="A75" s="4"/>
      <c r="B75" s="4"/>
      <c r="C75" s="4"/>
      <c r="D75" s="4"/>
      <c r="E75" s="4"/>
      <c r="F75" s="4"/>
      <c r="G75" s="4"/>
      <c r="H75" s="4"/>
      <c r="I75" s="4"/>
      <c r="J75" s="4"/>
    </row>
    <row r="76" spans="1:10" x14ac:dyDescent="0.25">
      <c r="A76" s="4"/>
      <c r="B76" s="4"/>
      <c r="C76" s="4"/>
      <c r="D76" s="4"/>
      <c r="E76" s="4"/>
      <c r="F76" s="4"/>
      <c r="G76" s="4"/>
      <c r="H76" s="4"/>
      <c r="I76" s="4"/>
      <c r="J76" s="4"/>
    </row>
    <row r="77" spans="1:10" x14ac:dyDescent="0.25">
      <c r="A77" s="4"/>
      <c r="B77" s="4"/>
      <c r="C77" s="4"/>
      <c r="D77" s="4"/>
      <c r="E77" s="4"/>
      <c r="F77" s="4"/>
      <c r="G77" s="4"/>
      <c r="H77" s="4"/>
      <c r="I77" s="4"/>
      <c r="J77" s="4"/>
    </row>
    <row r="78" spans="1:10" x14ac:dyDescent="0.25">
      <c r="A78" s="265"/>
      <c r="B78" s="265"/>
      <c r="C78" s="265"/>
      <c r="D78" s="4"/>
      <c r="E78" s="4"/>
      <c r="F78" s="4"/>
      <c r="G78" s="4"/>
      <c r="H78" s="4"/>
      <c r="I78" s="4"/>
      <c r="J78" s="4"/>
    </row>
    <row r="79" spans="1:10" ht="15" customHeight="1" x14ac:dyDescent="0.25">
      <c r="A79" s="268" t="str">
        <f>IF(NOT(ISBLANK(MonOwners)), MonOwners, "")</f>
        <v/>
      </c>
      <c r="B79" s="268"/>
      <c r="C79" s="268"/>
      <c r="D79" s="4"/>
      <c r="E79" s="4"/>
      <c r="F79" s="4"/>
      <c r="G79" s="268" t="str">
        <f>IF(NOT(ISBLANK(PriConsult)), PriConsult, "")</f>
        <v/>
      </c>
      <c r="H79" s="268"/>
      <c r="I79" s="268"/>
      <c r="J79" s="4"/>
    </row>
    <row r="80" spans="1:10" x14ac:dyDescent="0.25">
      <c r="A80" s="195" t="s">
        <v>282</v>
      </c>
      <c r="B80" s="195"/>
      <c r="C80" s="195"/>
      <c r="D80" s="4"/>
      <c r="E80" s="4"/>
      <c r="F80" s="4"/>
      <c r="G80" s="195" t="s">
        <v>282</v>
      </c>
      <c r="H80" s="157"/>
      <c r="I80" s="157"/>
      <c r="J80" s="4"/>
    </row>
    <row r="81" spans="1:10" x14ac:dyDescent="0.25">
      <c r="A81" s="4"/>
      <c r="B81" s="4"/>
      <c r="C81" s="4"/>
      <c r="D81" s="4"/>
      <c r="E81" s="4"/>
      <c r="F81" s="4"/>
      <c r="G81" s="4"/>
      <c r="H81" s="4"/>
      <c r="I81" s="4"/>
      <c r="J81" s="4"/>
    </row>
    <row r="82" spans="1:10" x14ac:dyDescent="0.25">
      <c r="A82" s="4"/>
      <c r="B82" s="4"/>
      <c r="C82" s="4"/>
      <c r="D82" s="4"/>
      <c r="E82" s="4"/>
      <c r="F82" s="4"/>
      <c r="G82" s="4"/>
      <c r="H82" s="4"/>
      <c r="I82" s="4"/>
      <c r="J82" s="4"/>
    </row>
    <row r="83" spans="1:10" x14ac:dyDescent="0.25">
      <c r="A83" s="4"/>
      <c r="B83" s="4"/>
      <c r="C83" s="4"/>
      <c r="D83" s="4"/>
      <c r="E83" s="4"/>
      <c r="F83" s="4"/>
      <c r="G83" s="4"/>
      <c r="H83" s="4"/>
      <c r="I83" s="4"/>
      <c r="J83" s="4"/>
    </row>
    <row r="84" spans="1:10" x14ac:dyDescent="0.25">
      <c r="A84" s="4"/>
      <c r="B84" s="4"/>
      <c r="C84" s="4"/>
      <c r="D84" s="4"/>
      <c r="E84" s="4"/>
      <c r="F84" s="4"/>
      <c r="G84" s="4"/>
      <c r="H84" s="4"/>
      <c r="I84" s="4"/>
      <c r="J84" s="4"/>
    </row>
    <row r="85" spans="1:10" x14ac:dyDescent="0.25">
      <c r="A85" s="4"/>
      <c r="B85" s="4"/>
      <c r="C85" s="4"/>
      <c r="D85" s="4"/>
      <c r="E85" s="4"/>
      <c r="F85" s="4"/>
      <c r="G85" s="4"/>
      <c r="H85" s="4"/>
      <c r="I85" s="4"/>
      <c r="J85" s="4"/>
    </row>
    <row r="86" spans="1:10" x14ac:dyDescent="0.25">
      <c r="A86" s="4"/>
      <c r="B86" s="4"/>
      <c r="C86" s="4"/>
      <c r="D86" s="4"/>
      <c r="E86" s="4"/>
      <c r="F86" s="4"/>
      <c r="G86" s="4"/>
      <c r="H86" s="4"/>
      <c r="I86" s="4"/>
      <c r="J86" s="4"/>
    </row>
    <row r="87" spans="1:10" x14ac:dyDescent="0.25">
      <c r="A87" s="265"/>
      <c r="B87" s="265"/>
      <c r="C87" s="265"/>
      <c r="D87" s="4"/>
      <c r="E87" s="4"/>
      <c r="F87" s="4"/>
      <c r="G87" s="4"/>
      <c r="H87" s="4"/>
      <c r="I87" s="4"/>
      <c r="J87" s="4"/>
    </row>
    <row r="88" spans="1:10" x14ac:dyDescent="0.25">
      <c r="A88" s="263" t="str">
        <f>IF(NOT(ISBLANK(SecConsult)), SecConsult, "")</f>
        <v/>
      </c>
      <c r="B88" s="263"/>
      <c r="C88" s="263"/>
      <c r="D88" s="263"/>
      <c r="E88" s="4"/>
      <c r="F88" s="4"/>
      <c r="G88" s="4"/>
      <c r="H88" s="4"/>
      <c r="I88" s="4"/>
      <c r="J88" s="4"/>
    </row>
    <row r="89" spans="1:10" ht="15" customHeight="1" x14ac:dyDescent="0.25">
      <c r="A89" s="216" t="str">
        <f>IF(NOT(ISBLANK(SecConsult)), "Signature and Stamp", "")</f>
        <v/>
      </c>
      <c r="B89" s="216"/>
      <c r="C89" s="216"/>
      <c r="D89" s="4"/>
      <c r="E89" s="4"/>
      <c r="F89" s="4"/>
      <c r="G89" s="4"/>
      <c r="H89" s="4"/>
      <c r="I89" s="4"/>
      <c r="J89" s="4"/>
    </row>
    <row r="90" spans="1:10" ht="28.5" customHeight="1" x14ac:dyDescent="0.25">
      <c r="A90" s="83"/>
      <c r="B90" s="83"/>
      <c r="C90" s="83"/>
      <c r="D90" s="4"/>
      <c r="E90" s="4"/>
      <c r="F90" s="4"/>
      <c r="G90" s="4"/>
      <c r="H90" s="4"/>
      <c r="I90" s="4"/>
      <c r="J90" s="4"/>
    </row>
    <row r="91" spans="1:10" x14ac:dyDescent="0.25">
      <c r="A91" s="196" t="s">
        <v>249</v>
      </c>
      <c r="B91" s="164"/>
      <c r="C91" s="164"/>
      <c r="D91" s="164"/>
      <c r="E91" s="164"/>
      <c r="F91" s="164"/>
      <c r="G91" s="164"/>
      <c r="H91" s="164"/>
      <c r="I91" s="164"/>
      <c r="J91" s="164"/>
    </row>
    <row r="92" spans="1:10" ht="15.75" thickBot="1" x14ac:dyDescent="0.3">
      <c r="A92" s="144" t="s">
        <v>250</v>
      </c>
      <c r="B92" s="145"/>
      <c r="C92" s="145"/>
      <c r="D92" s="145"/>
      <c r="E92" s="145"/>
      <c r="F92" s="145"/>
      <c r="G92" s="145"/>
      <c r="H92" s="145"/>
      <c r="I92" s="145"/>
      <c r="J92" s="145"/>
    </row>
    <row r="93" spans="1:10" ht="15.75" thickTop="1" x14ac:dyDescent="0.25">
      <c r="A93" s="4"/>
      <c r="B93" s="4"/>
      <c r="C93" s="4"/>
      <c r="D93" s="4"/>
      <c r="E93" s="4"/>
      <c r="F93" s="4"/>
      <c r="G93" s="4"/>
      <c r="H93" s="4"/>
      <c r="I93" s="4"/>
      <c r="J93" s="4"/>
    </row>
    <row r="94" spans="1:10" x14ac:dyDescent="0.25">
      <c r="A94" s="214" t="s">
        <v>367</v>
      </c>
      <c r="B94" s="214"/>
      <c r="C94" s="214"/>
      <c r="D94" s="214"/>
      <c r="E94" s="4"/>
      <c r="F94" s="4"/>
      <c r="G94" s="4"/>
      <c r="H94" s="4"/>
      <c r="I94" s="4"/>
      <c r="J94" s="31" t="s">
        <v>251</v>
      </c>
    </row>
    <row r="95" spans="1:10" x14ac:dyDescent="0.25">
      <c r="A95" s="4"/>
      <c r="B95" s="4"/>
      <c r="C95" s="4"/>
      <c r="D95" s="4"/>
      <c r="E95" s="4"/>
      <c r="F95" s="4"/>
      <c r="G95" s="4"/>
      <c r="H95" s="4"/>
      <c r="I95" s="4"/>
      <c r="J95" s="4"/>
    </row>
    <row r="96" spans="1:10" x14ac:dyDescent="0.25">
      <c r="A96" s="4" t="s">
        <v>359</v>
      </c>
      <c r="B96" s="4"/>
      <c r="C96" s="4"/>
      <c r="D96" s="4"/>
      <c r="E96" s="4"/>
      <c r="F96" s="4"/>
      <c r="G96" s="4"/>
      <c r="H96" s="4"/>
      <c r="I96" s="28" t="b">
        <v>0</v>
      </c>
      <c r="J96" s="62"/>
    </row>
    <row r="97" spans="1:10" ht="31.5" customHeight="1" x14ac:dyDescent="0.25">
      <c r="A97" s="156" t="s">
        <v>368</v>
      </c>
      <c r="B97" s="156"/>
      <c r="C97" s="156"/>
      <c r="D97" s="156"/>
      <c r="E97" s="156"/>
      <c r="F97" s="156"/>
      <c r="G97" s="4"/>
      <c r="H97" s="4"/>
      <c r="I97" s="28" t="b">
        <v>0</v>
      </c>
      <c r="J97" s="103"/>
    </row>
    <row r="98" spans="1:10" ht="30.75" customHeight="1" x14ac:dyDescent="0.25">
      <c r="A98" s="156" t="s">
        <v>369</v>
      </c>
      <c r="B98" s="156"/>
      <c r="C98" s="156"/>
      <c r="D98" s="156"/>
      <c r="E98" s="156"/>
      <c r="F98" s="156"/>
      <c r="G98" s="4"/>
      <c r="H98" s="4"/>
      <c r="I98" s="28" t="b">
        <v>0</v>
      </c>
      <c r="J98" s="103"/>
    </row>
    <row r="99" spans="1:10" x14ac:dyDescent="0.25">
      <c r="A99" s="26"/>
      <c r="B99" s="4"/>
      <c r="C99" s="4"/>
      <c r="D99" s="4"/>
      <c r="E99" s="4"/>
      <c r="F99" s="4"/>
      <c r="G99" s="4"/>
      <c r="H99" s="4"/>
      <c r="I99" s="4"/>
      <c r="J99" s="4"/>
    </row>
    <row r="100" spans="1:10" ht="15" customHeight="1" x14ac:dyDescent="0.25">
      <c r="A100" s="26" t="s">
        <v>370</v>
      </c>
      <c r="B100" s="4"/>
      <c r="C100" s="4"/>
      <c r="D100" s="4"/>
      <c r="E100" s="4"/>
      <c r="F100" s="4"/>
      <c r="G100" s="4"/>
      <c r="H100" s="4"/>
      <c r="I100" s="4"/>
      <c r="J100" s="31"/>
    </row>
    <row r="101" spans="1:10" x14ac:dyDescent="0.25">
      <c r="A101" s="4" t="s">
        <v>359</v>
      </c>
      <c r="B101" s="4"/>
      <c r="C101" s="4"/>
      <c r="D101" s="4"/>
      <c r="E101" s="146"/>
      <c r="F101" s="4"/>
      <c r="I101" s="143" t="b">
        <v>0</v>
      </c>
      <c r="J101" s="147"/>
    </row>
    <row r="102" spans="1:10" ht="31.5" customHeight="1" x14ac:dyDescent="0.25">
      <c r="A102" s="156" t="s">
        <v>371</v>
      </c>
      <c r="B102" s="156"/>
      <c r="C102" s="156"/>
      <c r="D102" s="156"/>
      <c r="E102" s="156"/>
      <c r="F102" s="156"/>
      <c r="I102" s="148" t="b">
        <v>0</v>
      </c>
      <c r="J102" s="49"/>
    </row>
    <row r="103" spans="1:10" x14ac:dyDescent="0.25">
      <c r="A103" s="215" t="s">
        <v>372</v>
      </c>
      <c r="B103" s="215"/>
      <c r="C103" s="215"/>
      <c r="D103" s="215"/>
      <c r="E103" s="215"/>
      <c r="F103" s="215"/>
      <c r="I103" s="63" t="b">
        <v>0</v>
      </c>
    </row>
    <row r="104" spans="1:10" x14ac:dyDescent="0.25">
      <c r="A104" s="149"/>
      <c r="B104" s="150"/>
      <c r="C104" s="150"/>
      <c r="D104" s="150"/>
      <c r="E104" s="150"/>
      <c r="F104" s="150"/>
      <c r="I104" s="63"/>
      <c r="J104" s="49"/>
    </row>
    <row r="105" spans="1:10" x14ac:dyDescent="0.25">
      <c r="A105" t="s">
        <v>224</v>
      </c>
    </row>
    <row r="106" spans="1:10" ht="82.5" customHeight="1" x14ac:dyDescent="0.25">
      <c r="A106" s="217"/>
      <c r="B106" s="217"/>
      <c r="C106" s="217"/>
      <c r="D106" s="217"/>
      <c r="E106" s="217"/>
      <c r="F106" s="217"/>
      <c r="G106" s="217"/>
      <c r="H106" s="217"/>
      <c r="I106" s="217"/>
      <c r="J106" s="217"/>
    </row>
    <row r="107" spans="1:10" x14ac:dyDescent="0.25">
      <c r="A107" s="151"/>
      <c r="B107" s="151"/>
      <c r="C107" s="151"/>
      <c r="D107" s="151"/>
      <c r="E107" s="151"/>
      <c r="F107" s="151"/>
      <c r="G107" s="151"/>
      <c r="H107" s="151"/>
      <c r="I107" s="151"/>
      <c r="J107" s="151"/>
    </row>
    <row r="108" spans="1:10" ht="30" customHeight="1" x14ac:dyDescent="0.4">
      <c r="A108" s="218" t="s">
        <v>252</v>
      </c>
      <c r="B108" s="218"/>
      <c r="C108" s="218"/>
      <c r="D108" s="50">
        <f>J43</f>
        <v>0</v>
      </c>
      <c r="E108" s="218" t="s">
        <v>253</v>
      </c>
      <c r="F108" s="218"/>
      <c r="I108" s="148"/>
    </row>
    <row r="110" spans="1:10" x14ac:dyDescent="0.25">
      <c r="A110" s="218" t="s">
        <v>225</v>
      </c>
      <c r="B110" s="218"/>
      <c r="C110" s="218"/>
    </row>
    <row r="111" spans="1:10" x14ac:dyDescent="0.25">
      <c r="A111" s="219" t="str">
        <f ca="1">IF(AND(I108=TRUE, G72=TRUE, J43&gt;0), IF(A111="", TODAY(), A111), "")</f>
        <v/>
      </c>
      <c r="B111" s="219"/>
      <c r="C111" s="219"/>
    </row>
    <row r="113" spans="1:10" ht="45" customHeight="1" x14ac:dyDescent="0.25"/>
    <row r="118" spans="1:10" ht="45" customHeight="1" x14ac:dyDescent="0.25">
      <c r="B118" s="266"/>
      <c r="C118" s="267"/>
      <c r="D118" s="267"/>
      <c r="H118" s="209" t="s">
        <v>365</v>
      </c>
      <c r="I118" s="210"/>
      <c r="J118" s="210"/>
    </row>
    <row r="120" spans="1:10" ht="15.75" thickBot="1" x14ac:dyDescent="0.3">
      <c r="A120" s="152"/>
      <c r="B120" s="152"/>
      <c r="C120" s="152"/>
      <c r="D120" s="152"/>
      <c r="E120" s="152"/>
      <c r="F120" s="152"/>
      <c r="G120" s="152"/>
      <c r="H120" s="152"/>
      <c r="I120" s="152"/>
      <c r="J120" s="152"/>
    </row>
    <row r="121" spans="1:10" ht="15.75" thickTop="1" x14ac:dyDescent="0.25"/>
    <row r="124" spans="1:10" ht="44.25" customHeight="1" x14ac:dyDescent="0.25">
      <c r="B124" s="282"/>
      <c r="C124" s="283"/>
      <c r="D124" s="283"/>
      <c r="H124" s="282"/>
      <c r="I124" s="283"/>
      <c r="J124" s="283"/>
    </row>
  </sheetData>
  <sheetProtection algorithmName="SHA-512" hashValue="O3Uy6Pc6AqRyOUBfmtIrRxsryL2zxvyjem/jtsY24auQwHZX6K8d0NnIWSXC73+2qvLK50+SpTj+G1nwcX7sGA==" saltValue="GIk83smLbV0AWwqUDw/zXA==" spinCount="100000" sheet="1" objects="1" scenarios="1"/>
  <protectedRanges>
    <protectedRange algorithmName="SHA-512" hashValue="jFe6GIzzF9JTfuKM3gVhecgGqu/O6ZxeILBodQp1EH32vXX00KEKIdXmE0fpTQcqMV2uaCb4vlQCycJJtpcBHw==" saltValue="Sx2rphqv6kkoThaiT8OMqg==" spinCount="100000" sqref="G8:H29 G33:H39 G42 B52 G54:H60 G64 G66 G68" name="ApplicantRange3"/>
    <protectedRange algorithmName="SHA-512" hashValue="4/mVSrNpcH7wxS0uRJR4xOjSNTRADt+l5hDgjWmQXC669LyGpUELIgoNQlvVpHzUxE4zRSNRNsa/1rq5sMcveA==" saltValue="gYOewBMlfIdTGnnxclfZhA==" spinCount="100000" sqref="J8:J29 J33:J39 J42" name="URA Range 3"/>
    <protectedRange algorithmName="SHA-512" hashValue="0pMSXlvNw3GVUK4HVTJGWKRn/mnITARVO8SC3do38RS78Qo09R5sx0Uie7v74pqUYpuPWgQx4pOC59pldSZbXQ==" saltValue="g72u2cYiBMIIOZd4aYAP0w==" spinCount="100000" sqref="E101 I102:I104 I108" name="URA Range 2_1"/>
  </protectedRanges>
  <mergeCells count="123">
    <mergeCell ref="A7:C7"/>
    <mergeCell ref="G7:H7"/>
    <mergeCell ref="A8:C8"/>
    <mergeCell ref="G8:H8"/>
    <mergeCell ref="A9:C9"/>
    <mergeCell ref="G9:H9"/>
    <mergeCell ref="A13:C13"/>
    <mergeCell ref="G13:H13"/>
    <mergeCell ref="A14:C14"/>
    <mergeCell ref="G14:H14"/>
    <mergeCell ref="A15:C15"/>
    <mergeCell ref="G15:H15"/>
    <mergeCell ref="A10:C10"/>
    <mergeCell ref="G10:H10"/>
    <mergeCell ref="A11:C11"/>
    <mergeCell ref="G11:H11"/>
    <mergeCell ref="A12:C12"/>
    <mergeCell ref="G12:H12"/>
    <mergeCell ref="A19:C19"/>
    <mergeCell ref="G19:H19"/>
    <mergeCell ref="A20:C20"/>
    <mergeCell ref="G20:H20"/>
    <mergeCell ref="A21:C21"/>
    <mergeCell ref="G21:H21"/>
    <mergeCell ref="A16:C16"/>
    <mergeCell ref="G16:H16"/>
    <mergeCell ref="A17:C17"/>
    <mergeCell ref="G17:H17"/>
    <mergeCell ref="A18:C18"/>
    <mergeCell ref="G18:H18"/>
    <mergeCell ref="A25:C25"/>
    <mergeCell ref="G25:H25"/>
    <mergeCell ref="A26:C26"/>
    <mergeCell ref="G26:H26"/>
    <mergeCell ref="A27:C27"/>
    <mergeCell ref="G27:H27"/>
    <mergeCell ref="A22:C22"/>
    <mergeCell ref="G22:H22"/>
    <mergeCell ref="A23:C23"/>
    <mergeCell ref="G23:H23"/>
    <mergeCell ref="A24:C24"/>
    <mergeCell ref="G24:H24"/>
    <mergeCell ref="A32:D32"/>
    <mergeCell ref="G32:H32"/>
    <mergeCell ref="A33:D33"/>
    <mergeCell ref="G33:H33"/>
    <mergeCell ref="A34:D34"/>
    <mergeCell ref="G34:H34"/>
    <mergeCell ref="A28:C28"/>
    <mergeCell ref="G28:H28"/>
    <mergeCell ref="A29:C29"/>
    <mergeCell ref="G29:H29"/>
    <mergeCell ref="A30:D30"/>
    <mergeCell ref="G30:H30"/>
    <mergeCell ref="A38:D38"/>
    <mergeCell ref="G38:H38"/>
    <mergeCell ref="A39:D39"/>
    <mergeCell ref="G39:H39"/>
    <mergeCell ref="A40:D40"/>
    <mergeCell ref="G40:H40"/>
    <mergeCell ref="A35:D35"/>
    <mergeCell ref="G35:H35"/>
    <mergeCell ref="A36:D36"/>
    <mergeCell ref="G36:H36"/>
    <mergeCell ref="A37:D37"/>
    <mergeCell ref="G37:H37"/>
    <mergeCell ref="E49:F49"/>
    <mergeCell ref="B52:C52"/>
    <mergeCell ref="D52:E52"/>
    <mergeCell ref="G53:H53"/>
    <mergeCell ref="A54:F54"/>
    <mergeCell ref="G54:H54"/>
    <mergeCell ref="A42:D42"/>
    <mergeCell ref="G42:H42"/>
    <mergeCell ref="A44:D44"/>
    <mergeCell ref="G44:H44"/>
    <mergeCell ref="E47:F47"/>
    <mergeCell ref="E48:F48"/>
    <mergeCell ref="A58:F58"/>
    <mergeCell ref="G58:H58"/>
    <mergeCell ref="A59:F59"/>
    <mergeCell ref="G59:H59"/>
    <mergeCell ref="A60:F60"/>
    <mergeCell ref="G60:H60"/>
    <mergeCell ref="A55:F55"/>
    <mergeCell ref="G55:H55"/>
    <mergeCell ref="A56:F56"/>
    <mergeCell ref="G56:H56"/>
    <mergeCell ref="A57:F57"/>
    <mergeCell ref="G57:H57"/>
    <mergeCell ref="A64:F64"/>
    <mergeCell ref="G64:H64"/>
    <mergeCell ref="A66:F66"/>
    <mergeCell ref="G66:H66"/>
    <mergeCell ref="A68:F68"/>
    <mergeCell ref="G68:H69"/>
    <mergeCell ref="A69:C69"/>
    <mergeCell ref="D69:F69"/>
    <mergeCell ref="H118:J118"/>
    <mergeCell ref="B124:D124"/>
    <mergeCell ref="H124:J124"/>
    <mergeCell ref="A87:C87"/>
    <mergeCell ref="A88:D88"/>
    <mergeCell ref="A89:C89"/>
    <mergeCell ref="A91:J91"/>
    <mergeCell ref="A71:C71"/>
    <mergeCell ref="A72:C72"/>
    <mergeCell ref="A78:C78"/>
    <mergeCell ref="A79:C79"/>
    <mergeCell ref="G79:I79"/>
    <mergeCell ref="A80:C80"/>
    <mergeCell ref="G80:I80"/>
    <mergeCell ref="A97:F97"/>
    <mergeCell ref="A98:F98"/>
    <mergeCell ref="A94:D94"/>
    <mergeCell ref="A102:F102"/>
    <mergeCell ref="A103:F103"/>
    <mergeCell ref="A106:J106"/>
    <mergeCell ref="A108:C108"/>
    <mergeCell ref="E108:F108"/>
    <mergeCell ref="A110:C110"/>
    <mergeCell ref="A111:C111"/>
    <mergeCell ref="B118:D118"/>
  </mergeCells>
  <conditionalFormatting sqref="A87:C87">
    <cfRule type="expression" dxfId="135" priority="36">
      <formula>IF(ISBLANK(SecConsult), 1, 0)</formula>
    </cfRule>
  </conditionalFormatting>
  <conditionalFormatting sqref="A54:F56">
    <cfRule type="expression" dxfId="134" priority="98">
      <formula>IF($G$44&gt;0, 1, 0)</formula>
    </cfRule>
    <cfRule type="expression" priority="95" stopIfTrue="1">
      <formula>IF($G54=TRUE, 1, 0)</formula>
    </cfRule>
  </conditionalFormatting>
  <conditionalFormatting sqref="A57:F57">
    <cfRule type="expression" dxfId="132" priority="107" stopIfTrue="1">
      <formula>IF(AND($G$40&gt;0, $G57=TRUE), 1, 0)</formula>
    </cfRule>
    <cfRule type="expression" dxfId="131" priority="108">
      <formula>IF($G$40&gt;0, 1, 0)</formula>
    </cfRule>
  </conditionalFormatting>
  <conditionalFormatting sqref="A58:F58">
    <cfRule type="expression" dxfId="130" priority="106">
      <formula>IF($G$42&gt;0, 1, 0)</formula>
    </cfRule>
    <cfRule type="expression" dxfId="129" priority="105" stopIfTrue="1">
      <formula>IF(AND($G$42&gt;0, $G$58=TRUE), 1, 0)</formula>
    </cfRule>
  </conditionalFormatting>
  <conditionalFormatting sqref="A59:F59">
    <cfRule type="expression" dxfId="128" priority="100" stopIfTrue="1">
      <formula>IF(AND($B$52=TRUE, $G59=TRUE), 1, 0)</formula>
    </cfRule>
  </conditionalFormatting>
  <conditionalFormatting sqref="A59:F60">
    <cfRule type="expression" dxfId="127" priority="102">
      <formula>IF($B$52=TRUE, 1, 0)</formula>
    </cfRule>
    <cfRule type="expression" dxfId="126" priority="101">
      <formula>IF($B$52=FALSE, 1, 0)</formula>
    </cfRule>
  </conditionalFormatting>
  <conditionalFormatting sqref="A60:F60">
    <cfRule type="expression" priority="99" stopIfTrue="1">
      <formula>IF(AND($B$52=TRUE, $G60=TRUE), 1, 0)</formula>
    </cfRule>
  </conditionalFormatting>
  <conditionalFormatting sqref="A64:F64">
    <cfRule type="expression" priority="77" stopIfTrue="1">
      <formula>IF($G$64=TRUE, 1, 0)</formula>
    </cfRule>
    <cfRule type="expression" dxfId="125" priority="78">
      <formula>IF($G$44&gt;0, 1, 0)</formula>
    </cfRule>
  </conditionalFormatting>
  <conditionalFormatting sqref="A66:F66">
    <cfRule type="expression" dxfId="124" priority="74">
      <formula>IF($G$44&gt;0, 1, 0)</formula>
    </cfRule>
    <cfRule type="expression" priority="73" stopIfTrue="1">
      <formula>IF($G$66=TRUE, 1, 0)</formula>
    </cfRule>
  </conditionalFormatting>
  <conditionalFormatting sqref="A68:F69">
    <cfRule type="expression" dxfId="123" priority="70">
      <formula>IF($G$44&gt;0, 1, 0)</formula>
    </cfRule>
    <cfRule type="expression" dxfId="122" priority="69" stopIfTrue="1">
      <formula>IF($G$68=TRUE, 1, 0)</formula>
    </cfRule>
  </conditionalFormatting>
  <conditionalFormatting sqref="A102:H102">
    <cfRule type="expression" dxfId="121" priority="5" stopIfTrue="1">
      <formula>IF(AND($I$104=TRUE, $G$73=TRUE, $G$42&gt;0), 1, 0)</formula>
    </cfRule>
    <cfRule type="expression" priority="17" stopIfTrue="1">
      <formula>IF(AND($G$73=TRUE, $I$103=TRUE), 1, 0)</formula>
    </cfRule>
    <cfRule type="expression" dxfId="120" priority="18">
      <formula>IF(AND($G$73=TRUE, $G$44&gt;0), 1, 0)</formula>
    </cfRule>
  </conditionalFormatting>
  <conditionalFormatting sqref="A103:H103">
    <cfRule type="expression" dxfId="119" priority="24">
      <formula>IF($G$42=0, 1, 0)</formula>
    </cfRule>
    <cfRule type="expression" dxfId="118" priority="8" stopIfTrue="1">
      <formula>IF(AND($G$42&gt;0, $G$73=TRUE, $I$103=TRUE), 1, 0)</formula>
    </cfRule>
    <cfRule type="expression" priority="22" stopIfTrue="1">
      <formula>IF(AND($G$42&gt;0, $I$104=TRUE), 1, 0)</formula>
    </cfRule>
    <cfRule type="expression" dxfId="117" priority="23">
      <formula>IF(AND($G$42&gt;0, $G$73=TRUE), 1, 0)</formula>
    </cfRule>
  </conditionalFormatting>
  <conditionalFormatting sqref="A108:H108">
    <cfRule type="expression" dxfId="116" priority="13">
      <formula>IF(AND($I$103=TRUE, #REF!=TRUE, $G$73=TRUE, $G$44&gt;0), 1, 0)</formula>
    </cfRule>
    <cfRule type="expression" dxfId="115" priority="3" stopIfTrue="1">
      <formula>IF(AND($I$104=TRUE, $G$73=TRUE, $G$42&gt;0), 1, 0)</formula>
    </cfRule>
    <cfRule type="expression" priority="12" stopIfTrue="1">
      <formula>IF($I$109=TRUE, 1, 0)</formula>
    </cfRule>
  </conditionalFormatting>
  <conditionalFormatting sqref="B52:C52">
    <cfRule type="expression" dxfId="114" priority="103">
      <formula>IF($B52=TRUE, 1, 0)</formula>
    </cfRule>
    <cfRule type="expression" dxfId="113" priority="104">
      <formula>IF($B52=FALSE, 1, 0)</formula>
    </cfRule>
  </conditionalFormatting>
  <conditionalFormatting sqref="D52:E52">
    <cfRule type="expression" priority="109" stopIfTrue="1">
      <formula>IF($B$52=TRUE, 1, 0)</formula>
    </cfRule>
    <cfRule type="expression" dxfId="112" priority="110">
      <formula>IF($B$52=FALSE, 1, 0)</formula>
    </cfRule>
  </conditionalFormatting>
  <conditionalFormatting sqref="E47:F47">
    <cfRule type="expression" dxfId="111" priority="37">
      <formula>IF(ISBLANK(SecConsult), 1, 0)</formula>
    </cfRule>
  </conditionalFormatting>
  <conditionalFormatting sqref="G8:H29 G33:H39 G42">
    <cfRule type="expression" dxfId="109" priority="111" stopIfTrue="1">
      <formula>IF(SUM(F8-G8)&lt;0, 1, 0)</formula>
    </cfRule>
    <cfRule type="expression" priority="112" stopIfTrue="1">
      <formula>NOT(ISBLANK($G8))</formula>
    </cfRule>
  </conditionalFormatting>
  <conditionalFormatting sqref="G54:H56">
    <cfRule type="expression" dxfId="107" priority="96" stopIfTrue="1">
      <formula>IF($G54=TRUE, 1, 0)</formula>
    </cfRule>
    <cfRule type="expression" dxfId="106" priority="97">
      <formula>IF($G$44&gt;0, 1, 0)</formula>
    </cfRule>
  </conditionalFormatting>
  <conditionalFormatting sqref="G57:H57">
    <cfRule type="expression" dxfId="104" priority="91" stopIfTrue="1">
      <formula>IF($G$57=TRUE, 1, 0)</formula>
    </cfRule>
    <cfRule type="expression" dxfId="103" priority="92">
      <formula>IF($G$40&gt;0, 1, 0)</formula>
    </cfRule>
  </conditionalFormatting>
  <conditionalFormatting sqref="G58:H58">
    <cfRule type="expression" dxfId="102" priority="90">
      <formula>IF($G$42&gt;0, 1, 0)</formula>
    </cfRule>
    <cfRule type="expression" dxfId="101" priority="89" stopIfTrue="1">
      <formula>IF($G$58=TRUE, 1, 0)</formula>
    </cfRule>
  </conditionalFormatting>
  <conditionalFormatting sqref="G59:H60">
    <cfRule type="expression" dxfId="100" priority="93" stopIfTrue="1">
      <formula>IF($G59=TRUE, 1, 0)</formula>
    </cfRule>
    <cfRule type="expression" dxfId="99" priority="94">
      <formula>IF($B$52=TRUE, 1, 0)</formula>
    </cfRule>
  </conditionalFormatting>
  <conditionalFormatting sqref="G64:H64">
    <cfRule type="expression" dxfId="98" priority="76">
      <formula>IF($G$44&gt;0, 1, 0)</formula>
    </cfRule>
    <cfRule type="expression" dxfId="97" priority="75" stopIfTrue="1">
      <formula>IF($G$64=TRUE, 1, 0)</formula>
    </cfRule>
  </conditionalFormatting>
  <conditionalFormatting sqref="G66:H66">
    <cfRule type="expression" dxfId="96" priority="71" stopIfTrue="1">
      <formula>IF($G$66=TRUE, 1, 0)</formula>
    </cfRule>
    <cfRule type="expression" dxfId="95" priority="72">
      <formula>IF($G$44&gt;0, 1, 0)</formula>
    </cfRule>
  </conditionalFormatting>
  <conditionalFormatting sqref="G68:H69">
    <cfRule type="expression" dxfId="94" priority="68">
      <formula>IF($G$44&gt;0, 1, 0)</formula>
    </cfRule>
    <cfRule type="expression" dxfId="93" priority="67" stopIfTrue="1">
      <formula>IF($G$68=TRUE, 1, 0)</formula>
    </cfRule>
  </conditionalFormatting>
  <conditionalFormatting sqref="I54:I56">
    <cfRule type="expression" dxfId="92" priority="79" stopIfTrue="1">
      <formula>IF($I54=TRUE, 1, 0)</formula>
    </cfRule>
    <cfRule type="expression" dxfId="91" priority="80">
      <formula>IF(AND($G$44&gt;0, $G54=TRUE), 1, 0)</formula>
    </cfRule>
  </conditionalFormatting>
  <conditionalFormatting sqref="I57">
    <cfRule type="expression" dxfId="90" priority="87" stopIfTrue="1">
      <formula>IF($I$57=TRUE, 1, 0)</formula>
    </cfRule>
    <cfRule type="expression" dxfId="89" priority="88">
      <formula>IF(AND($G$40&gt;0, $G$57=TRUE), 1, 0)</formula>
    </cfRule>
  </conditionalFormatting>
  <conditionalFormatting sqref="I58">
    <cfRule type="expression" dxfId="88" priority="85" stopIfTrue="1">
      <formula>IF($I$58=TRUE, 1, 0)</formula>
    </cfRule>
    <cfRule type="expression" dxfId="87" priority="86">
      <formula>IF(AND($G$42&gt;0, $G$58=TRUE), 1, 0)</formula>
    </cfRule>
  </conditionalFormatting>
  <conditionalFormatting sqref="I59">
    <cfRule type="expression" dxfId="86" priority="83" stopIfTrue="1">
      <formula>IF($I$59=TRUE, 1, 0)</formula>
    </cfRule>
    <cfRule type="expression" dxfId="85" priority="84">
      <formula>IF(AND($B$52=TRUE, $G$59=TRUE), 1, 0)</formula>
    </cfRule>
  </conditionalFormatting>
  <conditionalFormatting sqref="I60">
    <cfRule type="expression" dxfId="84" priority="81" stopIfTrue="1">
      <formula>IF($I$60=TRUE, 1, 0)</formula>
    </cfRule>
    <cfRule type="expression" dxfId="83" priority="82">
      <formula>IF(AND($B$52=TRUE, $G$60=TRUE), 1, 0)</formula>
    </cfRule>
  </conditionalFormatting>
  <conditionalFormatting sqref="I96">
    <cfRule type="expression" dxfId="82" priority="2">
      <formula>IF(AND($G$73=TRUE, $I$97=FALSE), 1, 0)</formula>
    </cfRule>
    <cfRule type="expression" priority="1" stopIfTrue="1">
      <formula>IF($I$97=TRUE, 1, 0)</formula>
    </cfRule>
  </conditionalFormatting>
  <conditionalFormatting sqref="I102">
    <cfRule type="expression" dxfId="81" priority="16">
      <formula>IF(OR($G$73=FALSE, $G$44=0), 1, 0)</formula>
    </cfRule>
    <cfRule type="expression" dxfId="80" priority="15">
      <formula>IF(AND($G$73=TRUE, $G$44&gt;0), 1, 0)</formula>
    </cfRule>
    <cfRule type="expression" dxfId="79" priority="14" stopIfTrue="1">
      <formula>IF($I$103=TRUE, 1, 0)</formula>
    </cfRule>
    <cfRule type="expression" dxfId="78" priority="6" stopIfTrue="1">
      <formula>IF(AND($I$104=TRUE, $G$73=TRUE, $G$42&gt;0), 1, 0)</formula>
    </cfRule>
  </conditionalFormatting>
  <conditionalFormatting sqref="I103">
    <cfRule type="expression" dxfId="77" priority="20">
      <formula>IF(AND($G$42&gt;0, $G$73=TRUE), 1, 0)</formula>
    </cfRule>
    <cfRule type="expression" dxfId="76" priority="7" stopIfTrue="1">
      <formula>IF(AND($G$42&gt;0, $G$73=TRUE, $I$103=TRUE), 1, 0)</formula>
    </cfRule>
    <cfRule type="expression" dxfId="75" priority="21">
      <formula>IF($G$42=0, 1, 0)</formula>
    </cfRule>
    <cfRule type="expression" dxfId="74" priority="19" stopIfTrue="1">
      <formula>IF($I$104=TRUE, 1, 0)</formula>
    </cfRule>
  </conditionalFormatting>
  <conditionalFormatting sqref="I108">
    <cfRule type="expression" dxfId="73" priority="10">
      <formula>IF(AND($I$103=TRUE, #REF!=TRUE, $G$44&gt;0, $G$73=TRUE), 1, 0)</formula>
    </cfRule>
    <cfRule type="expression" dxfId="72" priority="11">
      <formula>IF(OR($I$103=FALSE, #REF!=FALSE, $G$73=FALSE, $G$44=0), 1, 0)</formula>
    </cfRule>
    <cfRule type="expression" dxfId="71" priority="9" stopIfTrue="1">
      <formula>IF($I$109=TRUE, 1,0)</formula>
    </cfRule>
    <cfRule type="expression" dxfId="70" priority="4" stopIfTrue="1">
      <formula>IF(AND($I$104=TRUE, $G$73=TRUE, $G$42&gt;0), 1, 0)</formula>
    </cfRule>
  </conditionalFormatting>
  <conditionalFormatting sqref="J8:J29 J33:J39 J42">
    <cfRule type="expression" dxfId="69" priority="38" stopIfTrue="1">
      <formula>IF($J8&gt;$G$8, 1, 0)</formula>
    </cfRule>
    <cfRule type="expression" priority="114" stopIfTrue="1">
      <formula>NOT(ISBLANK($J8))</formula>
    </cfRule>
    <cfRule type="expression" dxfId="68" priority="115">
      <formula>IF(AND(NOT(ISBLANK($G8)), $G8&lt;&gt;0), 1, 0)</formula>
    </cfRule>
  </conditionalFormatting>
  <dataValidations disablePrompts="1" count="2">
    <dataValidation type="decimal" errorStyle="information" allowBlank="1" showInputMessage="1" showErrorMessage="1" errorTitle="Incorrect Input" error="Please enter a number." sqref="J8:J29 J33:J39 J42 G42:H42 G33:H39 G8:H29" xr:uid="{00000000-0002-0000-0800-000000000000}">
      <formula1>0</formula1>
      <formula2>100000000</formula2>
    </dataValidation>
    <dataValidation type="date" errorStyle="information" allowBlank="1" showInputMessage="1" showErrorMessage="1" errorTitle="Incorrect Input" error="Please enter a date only." sqref="E101" xr:uid="{29A64AE2-7F41-4C86-A9BE-B2A3FA54A0C6}">
      <formula1>42736</formula1>
      <formula2>73415</formula2>
    </dataValidation>
  </dataValidations>
  <pageMargins left="0.7" right="0.7" top="0.75" bottom="0.75" header="0.3" footer="0.3"/>
  <pageSetup paperSize="9" orientation="portrait" r:id="rId1"/>
  <headerFooter>
    <oddHeader>&amp;L&amp;"Gadugi,Regular"&amp;9Claim 4&amp;R&amp;"Gadugi,Italic"&amp;9TES Forms
TES 2 Disbursement Application</oddHeader>
    <oddFooter>&amp;L&amp;"Gadugi,Regular"&amp;8v1.5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133350</xdr:colOff>
                    <xdr:row>51</xdr:row>
                    <xdr:rowOff>0</xdr:rowOff>
                  </from>
                  <to>
                    <xdr:col>2</xdr:col>
                    <xdr:colOff>133350</xdr:colOff>
                    <xdr:row>52</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6</xdr:col>
                    <xdr:colOff>266700</xdr:colOff>
                    <xdr:row>52</xdr:row>
                    <xdr:rowOff>523875</xdr:rowOff>
                  </from>
                  <to>
                    <xdr:col>6</xdr:col>
                    <xdr:colOff>485775</xdr:colOff>
                    <xdr:row>54</xdr:row>
                    <xdr:rowOff>9525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6</xdr:col>
                    <xdr:colOff>266700</xdr:colOff>
                    <xdr:row>54</xdr:row>
                    <xdr:rowOff>0</xdr:rowOff>
                  </from>
                  <to>
                    <xdr:col>6</xdr:col>
                    <xdr:colOff>466725</xdr:colOff>
                    <xdr:row>55</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6</xdr:col>
                    <xdr:colOff>266700</xdr:colOff>
                    <xdr:row>54</xdr:row>
                    <xdr:rowOff>180975</xdr:rowOff>
                  </from>
                  <to>
                    <xdr:col>6</xdr:col>
                    <xdr:colOff>495300</xdr:colOff>
                    <xdr:row>56</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6</xdr:col>
                    <xdr:colOff>257175</xdr:colOff>
                    <xdr:row>63</xdr:row>
                    <xdr:rowOff>180975</xdr:rowOff>
                  </from>
                  <to>
                    <xdr:col>6</xdr:col>
                    <xdr:colOff>485775</xdr:colOff>
                    <xdr:row>63</xdr:row>
                    <xdr:rowOff>381000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6</xdr:col>
                    <xdr:colOff>257175</xdr:colOff>
                    <xdr:row>65</xdr:row>
                    <xdr:rowOff>200025</xdr:rowOff>
                  </from>
                  <to>
                    <xdr:col>6</xdr:col>
                    <xdr:colOff>485775</xdr:colOff>
                    <xdr:row>65</xdr:row>
                    <xdr:rowOff>409575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6</xdr:col>
                    <xdr:colOff>266700</xdr:colOff>
                    <xdr:row>56</xdr:row>
                    <xdr:rowOff>0</xdr:rowOff>
                  </from>
                  <to>
                    <xdr:col>6</xdr:col>
                    <xdr:colOff>504825</xdr:colOff>
                    <xdr:row>57</xdr:row>
                    <xdr:rowOff>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6</xdr:col>
                    <xdr:colOff>266700</xdr:colOff>
                    <xdr:row>57</xdr:row>
                    <xdr:rowOff>76200</xdr:rowOff>
                  </from>
                  <to>
                    <xdr:col>6</xdr:col>
                    <xdr:colOff>476250</xdr:colOff>
                    <xdr:row>57</xdr:row>
                    <xdr:rowOff>295275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6</xdr:col>
                    <xdr:colOff>266700</xdr:colOff>
                    <xdr:row>57</xdr:row>
                    <xdr:rowOff>371475</xdr:rowOff>
                  </from>
                  <to>
                    <xdr:col>6</xdr:col>
                    <xdr:colOff>495300</xdr:colOff>
                    <xdr:row>59</xdr:row>
                    <xdr:rowOff>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6</xdr:col>
                    <xdr:colOff>266700</xdr:colOff>
                    <xdr:row>58</xdr:row>
                    <xdr:rowOff>180975</xdr:rowOff>
                  </from>
                  <to>
                    <xdr:col>6</xdr:col>
                    <xdr:colOff>495300</xdr:colOff>
                    <xdr:row>60</xdr:row>
                    <xdr:rowOff>9525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8</xdr:col>
                    <xdr:colOff>266700</xdr:colOff>
                    <xdr:row>52</xdr:row>
                    <xdr:rowOff>523875</xdr:rowOff>
                  </from>
                  <to>
                    <xdr:col>8</xdr:col>
                    <xdr:colOff>485775</xdr:colOff>
                    <xdr:row>54</xdr:row>
                    <xdr:rowOff>9525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8</xdr:col>
                    <xdr:colOff>266700</xdr:colOff>
                    <xdr:row>53</xdr:row>
                    <xdr:rowOff>180975</xdr:rowOff>
                  </from>
                  <to>
                    <xdr:col>8</xdr:col>
                    <xdr:colOff>495300</xdr:colOff>
                    <xdr:row>55</xdr:row>
                    <xdr:rowOff>9525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8</xdr:col>
                    <xdr:colOff>266700</xdr:colOff>
                    <xdr:row>54</xdr:row>
                    <xdr:rowOff>180975</xdr:rowOff>
                  </from>
                  <to>
                    <xdr:col>8</xdr:col>
                    <xdr:colOff>476250</xdr:colOff>
                    <xdr:row>56</xdr:row>
                    <xdr:rowOff>9525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8</xdr:col>
                    <xdr:colOff>266700</xdr:colOff>
                    <xdr:row>55</xdr:row>
                    <xdr:rowOff>171450</xdr:rowOff>
                  </from>
                  <to>
                    <xdr:col>8</xdr:col>
                    <xdr:colOff>495300</xdr:colOff>
                    <xdr:row>57</xdr:row>
                    <xdr:rowOff>19050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8</xdr:col>
                    <xdr:colOff>266700</xdr:colOff>
                    <xdr:row>57</xdr:row>
                    <xdr:rowOff>95250</xdr:rowOff>
                  </from>
                  <to>
                    <xdr:col>8</xdr:col>
                    <xdr:colOff>457200</xdr:colOff>
                    <xdr:row>57</xdr:row>
                    <xdr:rowOff>285750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8</xdr:col>
                    <xdr:colOff>266700</xdr:colOff>
                    <xdr:row>57</xdr:row>
                    <xdr:rowOff>371475</xdr:rowOff>
                  </from>
                  <to>
                    <xdr:col>8</xdr:col>
                    <xdr:colOff>495300</xdr:colOff>
                    <xdr:row>59</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8</xdr:col>
                    <xdr:colOff>266700</xdr:colOff>
                    <xdr:row>58</xdr:row>
                    <xdr:rowOff>180975</xdr:rowOff>
                  </from>
                  <to>
                    <xdr:col>8</xdr:col>
                    <xdr:colOff>476250</xdr:colOff>
                    <xdr:row>60</xdr:row>
                    <xdr:rowOff>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6</xdr:col>
                    <xdr:colOff>257175</xdr:colOff>
                    <xdr:row>67</xdr:row>
                    <xdr:rowOff>95250</xdr:rowOff>
                  </from>
                  <to>
                    <xdr:col>6</xdr:col>
                    <xdr:colOff>476250</xdr:colOff>
                    <xdr:row>68</xdr:row>
                    <xdr:rowOff>114300</xdr:rowOff>
                  </to>
                </anchor>
              </controlPr>
            </control>
          </mc:Choice>
        </mc:AlternateContent>
        <mc:AlternateContent xmlns:mc="http://schemas.openxmlformats.org/markup-compatibility/2006">
          <mc:Choice Requires="x14">
            <control shapeId="18453" r:id="rId22" name="Check Box 21">
              <controlPr defaultSize="0" autoFill="0" autoLine="0" autoPict="0">
                <anchor moveWithCells="1">
                  <from>
                    <xdr:col>8</xdr:col>
                    <xdr:colOff>266700</xdr:colOff>
                    <xdr:row>107</xdr:row>
                    <xdr:rowOff>76200</xdr:rowOff>
                  </from>
                  <to>
                    <xdr:col>8</xdr:col>
                    <xdr:colOff>476250</xdr:colOff>
                    <xdr:row>107</xdr:row>
                    <xdr:rowOff>295275</xdr:rowOff>
                  </to>
                </anchor>
              </controlPr>
            </control>
          </mc:Choice>
        </mc:AlternateContent>
        <mc:AlternateContent xmlns:mc="http://schemas.openxmlformats.org/markup-compatibility/2006">
          <mc:Choice Requires="x14">
            <control shapeId="18455" r:id="rId23" name="Check Box 23">
              <controlPr defaultSize="0" autoFill="0" autoLine="0" autoPict="0">
                <anchor moveWithCells="1">
                  <from>
                    <xdr:col>8</xdr:col>
                    <xdr:colOff>257175</xdr:colOff>
                    <xdr:row>96</xdr:row>
                    <xdr:rowOff>76200</xdr:rowOff>
                  </from>
                  <to>
                    <xdr:col>8</xdr:col>
                    <xdr:colOff>466725</xdr:colOff>
                    <xdr:row>96</xdr:row>
                    <xdr:rowOff>333375</xdr:rowOff>
                  </to>
                </anchor>
              </controlPr>
            </control>
          </mc:Choice>
        </mc:AlternateContent>
        <mc:AlternateContent xmlns:mc="http://schemas.openxmlformats.org/markup-compatibility/2006">
          <mc:Choice Requires="x14">
            <control shapeId="18456" r:id="rId24" name="Check Box 24">
              <controlPr defaultSize="0" autoFill="0" autoLine="0" autoPict="0">
                <anchor moveWithCells="1">
                  <from>
                    <xdr:col>8</xdr:col>
                    <xdr:colOff>257175</xdr:colOff>
                    <xdr:row>97</xdr:row>
                    <xdr:rowOff>104775</xdr:rowOff>
                  </from>
                  <to>
                    <xdr:col>8</xdr:col>
                    <xdr:colOff>466725</xdr:colOff>
                    <xdr:row>97</xdr:row>
                    <xdr:rowOff>304800</xdr:rowOff>
                  </to>
                </anchor>
              </controlPr>
            </control>
          </mc:Choice>
        </mc:AlternateContent>
        <mc:AlternateContent xmlns:mc="http://schemas.openxmlformats.org/markup-compatibility/2006">
          <mc:Choice Requires="x14">
            <control shapeId="18457" r:id="rId25" name="Check Box 25">
              <controlPr defaultSize="0" autoFill="0" autoLine="0" autoPict="0">
                <anchor moveWithCells="1">
                  <from>
                    <xdr:col>8</xdr:col>
                    <xdr:colOff>257175</xdr:colOff>
                    <xdr:row>94</xdr:row>
                    <xdr:rowOff>171450</xdr:rowOff>
                  </from>
                  <to>
                    <xdr:col>8</xdr:col>
                    <xdr:colOff>561975</xdr:colOff>
                    <xdr:row>96</xdr:row>
                    <xdr:rowOff>9525</xdr:rowOff>
                  </to>
                </anchor>
              </controlPr>
            </control>
          </mc:Choice>
        </mc:AlternateContent>
        <mc:AlternateContent xmlns:mc="http://schemas.openxmlformats.org/markup-compatibility/2006">
          <mc:Choice Requires="x14">
            <control shapeId="18458" r:id="rId26" name="Check Box 26">
              <controlPr defaultSize="0" autoFill="0" autoLine="0" autoPict="0">
                <anchor moveWithCells="1">
                  <from>
                    <xdr:col>8</xdr:col>
                    <xdr:colOff>247650</xdr:colOff>
                    <xdr:row>101</xdr:row>
                    <xdr:rowOff>180975</xdr:rowOff>
                  </from>
                  <to>
                    <xdr:col>8</xdr:col>
                    <xdr:colOff>495300</xdr:colOff>
                    <xdr:row>102</xdr:row>
                    <xdr:rowOff>28575</xdr:rowOff>
                  </to>
                </anchor>
              </controlPr>
            </control>
          </mc:Choice>
        </mc:AlternateContent>
        <mc:AlternateContent xmlns:mc="http://schemas.openxmlformats.org/markup-compatibility/2006">
          <mc:Choice Requires="x14">
            <control shapeId="18463" r:id="rId27" name="Check Box 31">
              <controlPr defaultSize="0" autoFill="0" autoLine="0" autoPict="0">
                <anchor moveWithCells="1">
                  <from>
                    <xdr:col>8</xdr:col>
                    <xdr:colOff>238125</xdr:colOff>
                    <xdr:row>99</xdr:row>
                    <xdr:rowOff>171450</xdr:rowOff>
                  </from>
                  <to>
                    <xdr:col>8</xdr:col>
                    <xdr:colOff>495300</xdr:colOff>
                    <xdr:row>101</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5" id="{49EF1AC1-CD46-4BE7-BAEF-5CF409CE021F}">
            <xm:f>IF('Project Particulars'!$G$19&lt;&gt;"Project Architect", 1, 0)</xm:f>
            <x14:dxf>
              <fill>
                <patternFill>
                  <bgColor theme="1" tint="0.24994659260841701"/>
                </patternFill>
              </fill>
            </x14:dxf>
          </x14:cfRule>
          <xm:sqref>A56:F56</xm:sqref>
        </x14:conditionalFormatting>
        <x14:conditionalFormatting xmlns:xm="http://schemas.microsoft.com/office/excel/2006/main">
          <x14:cfRule type="expression" priority="39" stopIfTrue="1" id="{60E741F2-34FE-44F5-90B0-AEA707E00166}">
            <xm:f>IF('TES 2 - Reimbursement Claim 2'!$I8=0, 1, 0)</xm:f>
            <x14:dxf>
              <fill>
                <patternFill>
                  <bgColor theme="1" tint="0.34998626667073579"/>
                </patternFill>
              </fill>
            </x14:dxf>
          </x14:cfRule>
          <x14:cfRule type="expression" priority="113" id="{CF04A718-B233-470F-913A-65A992D5702A}">
            <xm:f>NOT(ISBLANK('TES 1 - Funding Approval'!$F9))</xm:f>
            <x14:dxf>
              <fill>
                <patternFill>
                  <bgColor theme="3" tint="0.79998168889431442"/>
                </patternFill>
              </fill>
            </x14:dxf>
          </x14:cfRule>
          <xm:sqref>G8:H29 G33:H39 G42</xm:sqref>
        </x14:conditionalFormatting>
        <x14:conditionalFormatting xmlns:xm="http://schemas.microsoft.com/office/excel/2006/main">
          <x14:cfRule type="expression" priority="34" id="{C69C2D74-B37A-4BC5-8591-A497E45D9F76}">
            <xm:f>IF('Project Particulars'!$G$19&lt;&gt;"Project Architect", 1, 0)</xm:f>
            <x14:dxf>
              <font>
                <color theme="1" tint="0.24994659260841701"/>
              </font>
              <fill>
                <patternFill>
                  <bgColor theme="1" tint="0.24994659260841701"/>
                </patternFill>
              </fill>
            </x14:dxf>
          </x14:cfRule>
          <xm:sqref>G56:H56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vt:i4>
      </vt:variant>
    </vt:vector>
  </HeadingPairs>
  <TitlesOfParts>
    <vt:vector size="38" baseType="lpstr">
      <vt:lpstr>Reference Sheet</vt:lpstr>
      <vt:lpstr>Instructions</vt:lpstr>
      <vt:lpstr>Project Particulars</vt:lpstr>
      <vt:lpstr>TES 1 - Funding Approval</vt:lpstr>
      <vt:lpstr>TES 1 - Variation Order 1</vt:lpstr>
      <vt:lpstr>TES 2 - Reimbursement Claim 1</vt:lpstr>
      <vt:lpstr>TES 2 - Reimbursement Claim 2</vt:lpstr>
      <vt:lpstr>TES 2 - Reimbursement Claim 3</vt:lpstr>
      <vt:lpstr>TES 2 - Reimbursement Claim 4</vt:lpstr>
      <vt:lpstr>TES 2 - Reimbursement Claim 5</vt:lpstr>
      <vt:lpstr>AltQWorks</vt:lpstr>
      <vt:lpstr>Completion_Docs</vt:lpstr>
      <vt:lpstr>ConsultancyFees</vt:lpstr>
      <vt:lpstr>ContractorTypes</vt:lpstr>
      <vt:lpstr>EligibleMonuments</vt:lpstr>
      <vt:lpstr>Invoice_Types</vt:lpstr>
      <vt:lpstr>MonOwners</vt:lpstr>
      <vt:lpstr>MonumentParticulars</vt:lpstr>
      <vt:lpstr>PriConsult</vt:lpstr>
      <vt:lpstr>Responses1</vt:lpstr>
      <vt:lpstr>Responses2</vt:lpstr>
      <vt:lpstr>SecConsult</vt:lpstr>
      <vt:lpstr>'TES 1 - Variation Order 1'!TATES1</vt:lpstr>
      <vt:lpstr>TATES1</vt:lpstr>
      <vt:lpstr>'TES 2 - Reimbursement Claim 2'!TATES2</vt:lpstr>
      <vt:lpstr>'TES 2 - Reimbursement Claim 3'!TATES2</vt:lpstr>
      <vt:lpstr>'TES 2 - Reimbursement Claim 4'!TATES2</vt:lpstr>
      <vt:lpstr>'TES 2 - Reimbursement Claim 5'!TATES2</vt:lpstr>
      <vt:lpstr>TATES2</vt:lpstr>
      <vt:lpstr>TES2C1Commence</vt:lpstr>
      <vt:lpstr>'TES 1 - Variation Order 1'!Work_Types</vt:lpstr>
      <vt:lpstr>'TES 2 - Reimbursement Claim 2'!Work_Types</vt:lpstr>
      <vt:lpstr>'TES 2 - Reimbursement Claim 3'!Work_Types</vt:lpstr>
      <vt:lpstr>'TES 2 - Reimbursement Claim 4'!Work_Types</vt:lpstr>
      <vt:lpstr>'TES 2 - Reimbursement Claim 5'!Work_Types</vt:lpstr>
      <vt:lpstr>Work_Types</vt:lpstr>
      <vt:lpstr>'TES 1 - Variation Order 1'!Works_Cat</vt:lpstr>
      <vt:lpstr>Works_Cat</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LEE (NHB)</dc:creator>
  <cp:lastModifiedBy>Ian LEE (NHB)</cp:lastModifiedBy>
  <dcterms:created xsi:type="dcterms:W3CDTF">2016-09-07T04:26:55Z</dcterms:created>
  <dcterms:modified xsi:type="dcterms:W3CDTF">2023-11-28T10:00:03Z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2022-10-10T06:20:38Z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ae782d40-0c46-4f7f-b6e6-52b647a6b4e7</vt:lpwstr>
  </property>
  <property fmtid="{D5CDD505-2E9C-101B-9397-08002B2CF9AE}" pid="8" name="MSIP_Label_5434c4c7-833e-41e4-b0ab-cdb227a2f6f7_ContentBits">
    <vt:lpwstr>0</vt:lpwstr>
  </property>
</Properties>
</file>